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D90C93D-57D4-4C23-8886-0CE374ED7796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ЛФК" sheetId="1" r:id="rId1"/>
    <sheet name="лабораторная" sheetId="2" r:id="rId2"/>
    <sheet name="врачи" sheetId="3" r:id="rId3"/>
    <sheet name="манипуляции" sheetId="4" r:id="rId4"/>
    <sheet name="фиточай" sheetId="5" r:id="rId5"/>
    <sheet name="массаж" sheetId="6" r:id="rId6"/>
    <sheet name="физиотерапия" sheetId="7" r:id="rId7"/>
    <sheet name="гинекология" sheetId="8" r:id="rId8"/>
    <sheet name="прокат" sheetId="9" r:id="rId9"/>
    <sheet name="бассейн" sheetId="10" r:id="rId10"/>
    <sheet name="стирка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1" l="1"/>
  <c r="D16" i="11"/>
  <c r="B16" i="11"/>
  <c r="E15" i="11"/>
  <c r="D15" i="11"/>
  <c r="B15" i="11"/>
  <c r="E14" i="11"/>
  <c r="D14" i="11"/>
  <c r="B14" i="11"/>
  <c r="G13" i="11"/>
  <c r="F13" i="11"/>
  <c r="C13" i="11"/>
  <c r="B13" i="11"/>
  <c r="G16" i="10" l="1"/>
  <c r="F16" i="10"/>
  <c r="E16" i="10"/>
  <c r="D16" i="10"/>
  <c r="G15" i="10"/>
  <c r="F15" i="10"/>
  <c r="E15" i="10"/>
  <c r="D15" i="10"/>
  <c r="G14" i="10"/>
  <c r="F14" i="10"/>
  <c r="E14" i="10"/>
  <c r="D14" i="10"/>
  <c r="G16" i="9" l="1"/>
  <c r="F16" i="9"/>
  <c r="E16" i="9"/>
  <c r="D16" i="9"/>
  <c r="C16" i="9"/>
  <c r="B16" i="9"/>
  <c r="G15" i="9"/>
  <c r="F15" i="9"/>
  <c r="E15" i="9"/>
  <c r="D15" i="9"/>
  <c r="C15" i="9"/>
  <c r="B15" i="9"/>
  <c r="G14" i="9"/>
  <c r="F14" i="9"/>
  <c r="E14" i="9"/>
  <c r="D14" i="9"/>
  <c r="C14" i="9"/>
  <c r="B14" i="9"/>
  <c r="G13" i="9"/>
  <c r="F13" i="9"/>
  <c r="E13" i="9"/>
  <c r="D13" i="9"/>
  <c r="C13" i="9"/>
  <c r="B13" i="9"/>
  <c r="F46" i="8" l="1"/>
  <c r="E46" i="8"/>
  <c r="C46" i="8"/>
  <c r="B46" i="8"/>
  <c r="F45" i="8"/>
  <c r="E45" i="8"/>
  <c r="C45" i="8"/>
  <c r="B45" i="8"/>
  <c r="F44" i="8"/>
  <c r="E44" i="8"/>
  <c r="C44" i="8"/>
  <c r="B44" i="8"/>
  <c r="F43" i="8"/>
  <c r="E43" i="8"/>
  <c r="C43" i="8"/>
  <c r="B43" i="8"/>
  <c r="F42" i="8"/>
  <c r="E42" i="8"/>
  <c r="C42" i="8"/>
  <c r="B42" i="8"/>
  <c r="E41" i="8"/>
  <c r="B41" i="8"/>
  <c r="E40" i="8"/>
  <c r="B40" i="8"/>
  <c r="E39" i="8"/>
  <c r="B39" i="8"/>
  <c r="E38" i="8"/>
  <c r="B38" i="8"/>
  <c r="E37" i="8"/>
  <c r="B37" i="8"/>
  <c r="E36" i="8"/>
  <c r="B36" i="8"/>
  <c r="E35" i="8"/>
  <c r="B35" i="8"/>
  <c r="E34" i="8"/>
  <c r="B34" i="8"/>
  <c r="E33" i="8"/>
  <c r="B33" i="8"/>
  <c r="E32" i="8"/>
  <c r="B32" i="8"/>
  <c r="E31" i="8"/>
  <c r="B31" i="8"/>
  <c r="E30" i="8"/>
  <c r="B30" i="8"/>
  <c r="E29" i="8"/>
  <c r="B29" i="8"/>
  <c r="E28" i="8"/>
  <c r="B28" i="8"/>
  <c r="E27" i="8"/>
  <c r="B27" i="8"/>
  <c r="E26" i="8"/>
  <c r="B26" i="8"/>
  <c r="E25" i="8"/>
  <c r="B25" i="8"/>
  <c r="F24" i="8"/>
  <c r="C24" i="8"/>
  <c r="B24" i="8"/>
  <c r="E23" i="8"/>
  <c r="B23" i="8"/>
  <c r="E22" i="8"/>
  <c r="B22" i="8"/>
  <c r="E21" i="8"/>
  <c r="B21" i="8"/>
  <c r="F20" i="8"/>
  <c r="C20" i="8"/>
  <c r="B20" i="8"/>
  <c r="F19" i="8"/>
  <c r="E19" i="8"/>
  <c r="C19" i="8"/>
  <c r="B19" i="8"/>
  <c r="F18" i="8"/>
  <c r="E18" i="8"/>
  <c r="C18" i="8"/>
  <c r="B18" i="8"/>
  <c r="F17" i="8"/>
  <c r="E17" i="8"/>
  <c r="C17" i="8"/>
  <c r="B17" i="8"/>
  <c r="F16" i="8"/>
  <c r="E16" i="8"/>
  <c r="C16" i="8"/>
  <c r="B16" i="8"/>
  <c r="F15" i="8"/>
  <c r="E15" i="8"/>
  <c r="C15" i="8"/>
  <c r="B15" i="8"/>
  <c r="F14" i="8"/>
  <c r="E14" i="8"/>
  <c r="C14" i="8"/>
  <c r="B14" i="8"/>
  <c r="G133" i="7" l="1"/>
  <c r="F133" i="7"/>
  <c r="D133" i="7"/>
  <c r="G132" i="7"/>
  <c r="F132" i="7"/>
  <c r="D132" i="7"/>
  <c r="C132" i="7"/>
  <c r="B132" i="7"/>
  <c r="G131" i="7"/>
  <c r="F131" i="7"/>
  <c r="D131" i="7"/>
  <c r="C131" i="7"/>
  <c r="B131" i="7"/>
  <c r="G130" i="7"/>
  <c r="F130" i="7"/>
  <c r="D130" i="7"/>
  <c r="C130" i="7"/>
  <c r="B130" i="7"/>
  <c r="G129" i="7"/>
  <c r="F129" i="7"/>
  <c r="D129" i="7"/>
  <c r="C129" i="7"/>
  <c r="B129" i="7"/>
  <c r="G127" i="7"/>
  <c r="F127" i="7"/>
  <c r="D127" i="7"/>
  <c r="C127" i="7"/>
  <c r="B127" i="7"/>
  <c r="G125" i="7"/>
  <c r="D125" i="7"/>
  <c r="C125" i="7"/>
  <c r="B125" i="7"/>
  <c r="F124" i="7"/>
  <c r="B124" i="7"/>
  <c r="F123" i="7"/>
  <c r="B123" i="7"/>
  <c r="F122" i="7"/>
  <c r="B122" i="7"/>
  <c r="F121" i="7"/>
  <c r="B121" i="7"/>
  <c r="F120" i="7"/>
  <c r="B120" i="7"/>
  <c r="F119" i="7"/>
  <c r="B119" i="7"/>
  <c r="F118" i="7"/>
  <c r="B118" i="7"/>
  <c r="F117" i="7"/>
  <c r="B117" i="7"/>
  <c r="F116" i="7"/>
  <c r="B116" i="7"/>
  <c r="F115" i="7"/>
  <c r="B115" i="7"/>
  <c r="F114" i="7"/>
  <c r="B114" i="7"/>
  <c r="F113" i="7"/>
  <c r="B113" i="7"/>
  <c r="F112" i="7"/>
  <c r="B112" i="7"/>
  <c r="F111" i="7"/>
  <c r="B111" i="7"/>
  <c r="F110" i="7"/>
  <c r="B110" i="7"/>
  <c r="F109" i="7"/>
  <c r="B109" i="7"/>
  <c r="F108" i="7"/>
  <c r="B108" i="7"/>
  <c r="F107" i="7"/>
  <c r="B107" i="7"/>
  <c r="F106" i="7"/>
  <c r="B106" i="7"/>
  <c r="F105" i="7"/>
  <c r="B105" i="7"/>
  <c r="F104" i="7"/>
  <c r="B104" i="7"/>
  <c r="F103" i="7"/>
  <c r="B103" i="7"/>
  <c r="F102" i="7"/>
  <c r="B102" i="7"/>
  <c r="F101" i="7"/>
  <c r="B101" i="7"/>
  <c r="F100" i="7"/>
  <c r="B100" i="7"/>
  <c r="F99" i="7"/>
  <c r="B99" i="7"/>
  <c r="F98" i="7"/>
  <c r="B98" i="7"/>
  <c r="F97" i="7"/>
  <c r="F96" i="7"/>
  <c r="B96" i="7"/>
  <c r="F95" i="7"/>
  <c r="B95" i="7"/>
  <c r="G94" i="7"/>
  <c r="D94" i="7"/>
  <c r="C94" i="7"/>
  <c r="B94" i="7"/>
  <c r="G93" i="7"/>
  <c r="F93" i="7"/>
  <c r="D93" i="7"/>
  <c r="C93" i="7"/>
  <c r="B93" i="7"/>
  <c r="G92" i="7"/>
  <c r="F92" i="7"/>
  <c r="D92" i="7"/>
  <c r="C92" i="7"/>
  <c r="B92" i="7"/>
  <c r="G90" i="7"/>
  <c r="F90" i="7"/>
  <c r="D90" i="7"/>
  <c r="C90" i="7"/>
  <c r="B90" i="7"/>
  <c r="G89" i="7"/>
  <c r="F89" i="7"/>
  <c r="D89" i="7"/>
  <c r="C89" i="7"/>
  <c r="B89" i="7"/>
  <c r="G88" i="7"/>
  <c r="F88" i="7"/>
  <c r="D88" i="7"/>
  <c r="C88" i="7"/>
  <c r="B88" i="7"/>
  <c r="F87" i="7"/>
  <c r="B87" i="7"/>
  <c r="F86" i="7"/>
  <c r="B86" i="7"/>
  <c r="F85" i="7"/>
  <c r="B85" i="7"/>
  <c r="F84" i="7"/>
  <c r="B84" i="7"/>
  <c r="F83" i="7"/>
  <c r="B83" i="7"/>
  <c r="F82" i="7"/>
  <c r="B82" i="7"/>
  <c r="F81" i="7"/>
  <c r="B81" i="7"/>
  <c r="F80" i="7"/>
  <c r="B80" i="7"/>
  <c r="F79" i="7"/>
  <c r="B79" i="7"/>
  <c r="F78" i="7"/>
  <c r="B78" i="7"/>
  <c r="F77" i="7"/>
  <c r="B77" i="7"/>
  <c r="F76" i="7"/>
  <c r="B76" i="7"/>
  <c r="F75" i="7"/>
  <c r="B75" i="7"/>
  <c r="F74" i="7"/>
  <c r="B74" i="7"/>
  <c r="F73" i="7"/>
  <c r="B73" i="7"/>
  <c r="F72" i="7"/>
  <c r="B72" i="7"/>
  <c r="F71" i="7"/>
  <c r="B71" i="7"/>
  <c r="F70" i="7"/>
  <c r="B70" i="7"/>
  <c r="F69" i="7"/>
  <c r="B69" i="7"/>
  <c r="F68" i="7"/>
  <c r="B68" i="7"/>
  <c r="F67" i="7"/>
  <c r="B67" i="7"/>
  <c r="F66" i="7"/>
  <c r="F65" i="7"/>
  <c r="B65" i="7"/>
  <c r="G64" i="7"/>
  <c r="D64" i="7"/>
  <c r="C64" i="7"/>
  <c r="B64" i="7"/>
  <c r="G63" i="7"/>
  <c r="F63" i="7"/>
  <c r="D63" i="7"/>
  <c r="C63" i="7"/>
  <c r="B63" i="7"/>
  <c r="G62" i="7"/>
  <c r="F62" i="7"/>
  <c r="D62" i="7"/>
  <c r="C62" i="7"/>
  <c r="B62" i="7"/>
  <c r="G60" i="7"/>
  <c r="F60" i="7"/>
  <c r="D60" i="7"/>
  <c r="B60" i="7"/>
  <c r="F59" i="7"/>
  <c r="B59" i="7"/>
  <c r="F58" i="7"/>
  <c r="B58" i="7"/>
  <c r="F57" i="7"/>
  <c r="B57" i="7"/>
  <c r="F56" i="7"/>
  <c r="B56" i="7"/>
  <c r="F55" i="7"/>
  <c r="B55" i="7"/>
  <c r="G54" i="7"/>
  <c r="D54" i="7"/>
  <c r="B54" i="7"/>
  <c r="G53" i="7"/>
  <c r="F53" i="7"/>
  <c r="D53" i="7"/>
  <c r="C53" i="7"/>
  <c r="C54" i="7" s="1"/>
  <c r="C60" i="7" s="1"/>
  <c r="B53" i="7"/>
  <c r="G52" i="7"/>
  <c r="F52" i="7"/>
  <c r="D52" i="7"/>
  <c r="C52" i="7"/>
  <c r="B52" i="7"/>
  <c r="F51" i="7"/>
  <c r="B51" i="7"/>
  <c r="F50" i="7"/>
  <c r="B50" i="7"/>
  <c r="G49" i="7"/>
  <c r="D49" i="7"/>
  <c r="C49" i="7"/>
  <c r="B49" i="7"/>
  <c r="G47" i="7"/>
  <c r="F47" i="7"/>
  <c r="D47" i="7"/>
  <c r="C47" i="7"/>
  <c r="B47" i="7"/>
  <c r="G46" i="7"/>
  <c r="F46" i="7"/>
  <c r="D46" i="7"/>
  <c r="C46" i="7"/>
  <c r="B46" i="7"/>
  <c r="G45" i="7"/>
  <c r="F45" i="7"/>
  <c r="D45" i="7"/>
  <c r="C45" i="7"/>
  <c r="B45" i="7"/>
  <c r="G44" i="7"/>
  <c r="F44" i="7"/>
  <c r="D44" i="7"/>
  <c r="C44" i="7"/>
  <c r="B44" i="7"/>
  <c r="F43" i="7"/>
  <c r="B43" i="7"/>
  <c r="F42" i="7"/>
  <c r="B42" i="7"/>
  <c r="G41" i="7"/>
  <c r="D41" i="7"/>
  <c r="C41" i="7"/>
  <c r="B41" i="7"/>
  <c r="G39" i="7"/>
  <c r="F39" i="7"/>
  <c r="D39" i="7"/>
  <c r="C39" i="7"/>
  <c r="B39" i="7"/>
  <c r="G38" i="7"/>
  <c r="F38" i="7"/>
  <c r="D38" i="7"/>
  <c r="C38" i="7"/>
  <c r="B38" i="7"/>
  <c r="G37" i="7"/>
  <c r="F37" i="7"/>
  <c r="D37" i="7"/>
  <c r="C37" i="7"/>
  <c r="B37" i="7"/>
  <c r="G36" i="7"/>
  <c r="F36" i="7"/>
  <c r="D36" i="7"/>
  <c r="C36" i="7"/>
  <c r="B36" i="7"/>
  <c r="G35" i="7"/>
  <c r="F35" i="7"/>
  <c r="D35" i="7"/>
  <c r="C35" i="7"/>
  <c r="B35" i="7"/>
  <c r="G33" i="7"/>
  <c r="F33" i="7"/>
  <c r="D33" i="7"/>
  <c r="C33" i="7"/>
  <c r="B33" i="7"/>
  <c r="G32" i="7"/>
  <c r="F32" i="7"/>
  <c r="D32" i="7"/>
  <c r="C32" i="7"/>
  <c r="B32" i="7"/>
  <c r="G31" i="7"/>
  <c r="F31" i="7"/>
  <c r="D31" i="7"/>
  <c r="C31" i="7"/>
  <c r="B31" i="7"/>
  <c r="G30" i="7"/>
  <c r="F30" i="7"/>
  <c r="D30" i="7"/>
  <c r="C30" i="7"/>
  <c r="B30" i="7"/>
  <c r="G29" i="7"/>
  <c r="F29" i="7"/>
  <c r="D29" i="7"/>
  <c r="C29" i="7"/>
  <c r="B29" i="7"/>
  <c r="G28" i="7"/>
  <c r="F28" i="7"/>
  <c r="D28" i="7"/>
  <c r="C28" i="7"/>
  <c r="B28" i="7"/>
  <c r="G27" i="7"/>
  <c r="F27" i="7"/>
  <c r="D27" i="7"/>
  <c r="C27" i="7"/>
  <c r="B27" i="7"/>
  <c r="G26" i="7"/>
  <c r="F26" i="7"/>
  <c r="D26" i="7"/>
  <c r="C26" i="7"/>
  <c r="B26" i="7"/>
  <c r="G25" i="7"/>
  <c r="F25" i="7"/>
  <c r="D25" i="7"/>
  <c r="C25" i="7"/>
  <c r="B25" i="7"/>
  <c r="G24" i="7"/>
  <c r="F24" i="7"/>
  <c r="D24" i="7"/>
  <c r="C24" i="7"/>
  <c r="B24" i="7"/>
  <c r="G23" i="7"/>
  <c r="F23" i="7"/>
  <c r="D23" i="7"/>
  <c r="C23" i="7"/>
  <c r="B23" i="7"/>
  <c r="F22" i="7"/>
  <c r="B22" i="7"/>
  <c r="G21" i="7"/>
  <c r="D21" i="7"/>
  <c r="B21" i="7"/>
  <c r="F20" i="7"/>
  <c r="B20" i="7"/>
  <c r="F19" i="7"/>
  <c r="B19" i="7"/>
  <c r="F18" i="7"/>
  <c r="B18" i="7"/>
  <c r="G17" i="7"/>
  <c r="D17" i="7"/>
  <c r="B17" i="7"/>
  <c r="H38" i="6" l="1"/>
  <c r="G38" i="6"/>
  <c r="F38" i="6"/>
  <c r="D38" i="6"/>
  <c r="C38" i="6"/>
  <c r="B38" i="6"/>
  <c r="H37" i="6"/>
  <c r="G37" i="6"/>
  <c r="F37" i="6"/>
  <c r="D37" i="6"/>
  <c r="C37" i="6"/>
  <c r="B37" i="6"/>
  <c r="H36" i="6"/>
  <c r="G36" i="6"/>
  <c r="F36" i="6"/>
  <c r="D36" i="6"/>
  <c r="C36" i="6"/>
  <c r="B36" i="6"/>
  <c r="H35" i="6"/>
  <c r="G35" i="6"/>
  <c r="F35" i="6"/>
  <c r="D35" i="6"/>
  <c r="C35" i="6"/>
  <c r="B35" i="6"/>
  <c r="H34" i="6"/>
  <c r="G34" i="6"/>
  <c r="F34" i="6"/>
  <c r="D34" i="6"/>
  <c r="C34" i="6"/>
  <c r="B34" i="6"/>
  <c r="H33" i="6"/>
  <c r="G33" i="6"/>
  <c r="F33" i="6"/>
  <c r="D33" i="6"/>
  <c r="C33" i="6"/>
  <c r="B33" i="6"/>
  <c r="H32" i="6"/>
  <c r="G32" i="6"/>
  <c r="F32" i="6"/>
  <c r="D32" i="6"/>
  <c r="C32" i="6"/>
  <c r="B32" i="6"/>
  <c r="H31" i="6"/>
  <c r="G31" i="6"/>
  <c r="F31" i="6"/>
  <c r="D31" i="6"/>
  <c r="C31" i="6"/>
  <c r="B31" i="6"/>
  <c r="H30" i="6"/>
  <c r="G30" i="6"/>
  <c r="F30" i="6"/>
  <c r="D30" i="6"/>
  <c r="C30" i="6"/>
  <c r="B30" i="6"/>
  <c r="H29" i="6"/>
  <c r="G29" i="6"/>
  <c r="F29" i="6"/>
  <c r="D29" i="6"/>
  <c r="C29" i="6"/>
  <c r="B29" i="6"/>
  <c r="H28" i="6"/>
  <c r="G28" i="6"/>
  <c r="F28" i="6"/>
  <c r="D28" i="6"/>
  <c r="C28" i="6"/>
  <c r="B28" i="6"/>
  <c r="H27" i="6"/>
  <c r="G27" i="6"/>
  <c r="F27" i="6"/>
  <c r="D27" i="6"/>
  <c r="C27" i="6"/>
  <c r="B27" i="6"/>
  <c r="H26" i="6"/>
  <c r="G26" i="6"/>
  <c r="F26" i="6"/>
  <c r="D26" i="6"/>
  <c r="C26" i="6"/>
  <c r="B26" i="6"/>
  <c r="H25" i="6"/>
  <c r="G25" i="6"/>
  <c r="F25" i="6"/>
  <c r="D25" i="6"/>
  <c r="C25" i="6"/>
  <c r="B25" i="6"/>
  <c r="H24" i="6"/>
  <c r="G24" i="6"/>
  <c r="F24" i="6"/>
  <c r="D24" i="6"/>
  <c r="C24" i="6"/>
  <c r="B24" i="6"/>
  <c r="H23" i="6"/>
  <c r="G23" i="6"/>
  <c r="F23" i="6"/>
  <c r="D23" i="6"/>
  <c r="C23" i="6"/>
  <c r="B23" i="6"/>
  <c r="H22" i="6"/>
  <c r="G22" i="6"/>
  <c r="F22" i="6"/>
  <c r="D22" i="6"/>
  <c r="C22" i="6"/>
  <c r="B22" i="6"/>
  <c r="H21" i="6"/>
  <c r="G21" i="6"/>
  <c r="F21" i="6"/>
  <c r="D21" i="6"/>
  <c r="C21" i="6"/>
  <c r="B21" i="6"/>
  <c r="H20" i="6"/>
  <c r="G20" i="6"/>
  <c r="F20" i="6"/>
  <c r="D20" i="6"/>
  <c r="C20" i="6"/>
  <c r="B20" i="6"/>
  <c r="H19" i="6"/>
  <c r="G19" i="6"/>
  <c r="F19" i="6"/>
  <c r="D19" i="6"/>
  <c r="C19" i="6"/>
  <c r="B19" i="6"/>
  <c r="H18" i="6"/>
  <c r="G18" i="6"/>
  <c r="F18" i="6"/>
  <c r="D18" i="6"/>
  <c r="C18" i="6"/>
  <c r="B18" i="6"/>
  <c r="H17" i="6"/>
  <c r="G17" i="6"/>
  <c r="F17" i="6"/>
  <c r="D17" i="6"/>
  <c r="C17" i="6"/>
  <c r="B17" i="6"/>
  <c r="H16" i="6"/>
  <c r="G16" i="6"/>
  <c r="F16" i="6"/>
  <c r="D16" i="6"/>
  <c r="C16" i="6"/>
  <c r="B16" i="6"/>
  <c r="H15" i="6"/>
  <c r="G15" i="6"/>
  <c r="F15" i="6"/>
  <c r="D15" i="6"/>
  <c r="B15" i="6"/>
  <c r="J15" i="5" l="1"/>
  <c r="H15" i="5"/>
  <c r="G15" i="5"/>
  <c r="F15" i="5"/>
  <c r="D15" i="5"/>
  <c r="G20" i="4" l="1"/>
  <c r="B20" i="4"/>
  <c r="G19" i="4"/>
  <c r="B19" i="4"/>
  <c r="G18" i="4"/>
  <c r="B18" i="4"/>
  <c r="H17" i="4"/>
  <c r="G17" i="4"/>
  <c r="D17" i="4"/>
  <c r="B17" i="4"/>
  <c r="H16" i="4"/>
  <c r="G16" i="4"/>
  <c r="D16" i="4"/>
  <c r="B16" i="4"/>
  <c r="I18" i="4" l="1"/>
  <c r="I20" i="4" l="1"/>
  <c r="E20" i="4"/>
  <c r="I19" i="4"/>
  <c r="E19" i="4"/>
  <c r="I17" i="4"/>
  <c r="E18" i="4" l="1"/>
  <c r="I16" i="4" l="1"/>
  <c r="E17" i="4" l="1"/>
  <c r="E16" i="4" l="1"/>
  <c r="G23" i="3" l="1"/>
  <c r="F23" i="3"/>
  <c r="D23" i="3"/>
  <c r="G22" i="3"/>
  <c r="F22" i="3"/>
  <c r="D22" i="3"/>
  <c r="G20" i="3"/>
  <c r="F20" i="3"/>
  <c r="D20" i="3"/>
  <c r="B20" i="3"/>
  <c r="G19" i="3"/>
  <c r="F19" i="3"/>
  <c r="D19" i="3"/>
  <c r="C19" i="3"/>
  <c r="C22" i="3" s="1"/>
  <c r="C23" i="3" s="1"/>
  <c r="B19" i="3"/>
  <c r="G17" i="3"/>
  <c r="F17" i="3"/>
  <c r="D17" i="3"/>
  <c r="C17" i="3"/>
  <c r="B17" i="3"/>
  <c r="G16" i="3"/>
  <c r="F16" i="3"/>
  <c r="D16" i="3"/>
  <c r="B16" i="3"/>
  <c r="H110" i="2"/>
  <c r="G110" i="2"/>
  <c r="F110" i="2"/>
  <c r="D110" i="2"/>
  <c r="N110" i="2" s="1"/>
  <c r="B110" i="2"/>
  <c r="G107" i="2"/>
  <c r="C107" i="2"/>
  <c r="C105" i="2"/>
  <c r="C104" i="2"/>
  <c r="H103" i="2"/>
  <c r="G103" i="2"/>
  <c r="F103" i="2"/>
  <c r="D103" i="2"/>
  <c r="B103" i="2"/>
  <c r="C99" i="2"/>
  <c r="C98" i="2"/>
  <c r="H97" i="2"/>
  <c r="G97" i="2"/>
  <c r="F97" i="2"/>
  <c r="D97" i="2"/>
  <c r="B97" i="2"/>
  <c r="C95" i="2"/>
  <c r="C100" i="2" s="1"/>
  <c r="H94" i="2"/>
  <c r="F94" i="2"/>
  <c r="D94" i="2"/>
  <c r="C94" i="2"/>
  <c r="B94" i="2"/>
  <c r="C93" i="2"/>
  <c r="C106" i="2" s="1"/>
  <c r="C90" i="2"/>
  <c r="C103" i="2" s="1"/>
  <c r="C110" i="2" s="1"/>
  <c r="I89" i="2"/>
  <c r="G89" i="2"/>
  <c r="E89" i="2"/>
  <c r="C88" i="2"/>
  <c r="C87" i="2"/>
  <c r="C86" i="2"/>
  <c r="C97" i="2" s="1"/>
  <c r="G85" i="2"/>
  <c r="H83" i="2"/>
  <c r="F83" i="2"/>
  <c r="D83" i="2"/>
  <c r="B83" i="2"/>
  <c r="H82" i="2"/>
  <c r="H93" i="2" s="1"/>
  <c r="F82" i="2"/>
  <c r="F93" i="2" s="1"/>
  <c r="D82" i="2"/>
  <c r="D93" i="2" s="1"/>
  <c r="B82" i="2"/>
  <c r="B93" i="2" s="1"/>
  <c r="H79" i="2"/>
  <c r="H90" i="2" s="1"/>
  <c r="F79" i="2"/>
  <c r="F90" i="2" s="1"/>
  <c r="D79" i="2"/>
  <c r="D90" i="2" s="1"/>
  <c r="B79" i="2"/>
  <c r="B90" i="2" s="1"/>
  <c r="I78" i="2"/>
  <c r="G78" i="2"/>
  <c r="E78" i="2"/>
  <c r="H77" i="2"/>
  <c r="H88" i="2" s="1"/>
  <c r="F77" i="2"/>
  <c r="F88" i="2" s="1"/>
  <c r="D77" i="2"/>
  <c r="D88" i="2" s="1"/>
  <c r="B77" i="2"/>
  <c r="B88" i="2" s="1"/>
  <c r="H76" i="2"/>
  <c r="H87" i="2" s="1"/>
  <c r="F76" i="2"/>
  <c r="F87" i="2" s="1"/>
  <c r="D76" i="2"/>
  <c r="D87" i="2" s="1"/>
  <c r="B76" i="2"/>
  <c r="B87" i="2" s="1"/>
  <c r="H75" i="2"/>
  <c r="H86" i="2" s="1"/>
  <c r="F75" i="2"/>
  <c r="D75" i="2"/>
  <c r="D86" i="2" s="1"/>
  <c r="B75" i="2"/>
  <c r="B86" i="2" s="1"/>
  <c r="K74" i="2"/>
  <c r="G74" i="2"/>
  <c r="H69" i="2"/>
  <c r="F69" i="2"/>
  <c r="D69" i="2"/>
  <c r="B69" i="2"/>
  <c r="C68" i="2"/>
  <c r="H67" i="2"/>
  <c r="F67" i="2"/>
  <c r="D67" i="2"/>
  <c r="B67" i="2"/>
  <c r="H66" i="2"/>
  <c r="B66" i="2"/>
  <c r="B62" i="2"/>
  <c r="B61" i="2"/>
  <c r="B60" i="2"/>
  <c r="B59" i="2"/>
  <c r="B70" i="2" s="1"/>
  <c r="B78" i="2" s="1"/>
  <c r="H58" i="2"/>
  <c r="F58" i="2"/>
  <c r="D58" i="2"/>
  <c r="B58" i="2"/>
  <c r="B57" i="2"/>
  <c r="B56" i="2"/>
  <c r="B55" i="2"/>
  <c r="H54" i="2"/>
  <c r="F54" i="2"/>
  <c r="D54" i="2"/>
  <c r="D66" i="2" s="1"/>
  <c r="G53" i="2"/>
  <c r="H52" i="2"/>
  <c r="H63" i="2" s="1"/>
  <c r="H72" i="2" s="1"/>
  <c r="H84" i="2" s="1"/>
  <c r="H95" i="2" s="1"/>
  <c r="H100" i="2" s="1"/>
  <c r="H107" i="2" s="1"/>
  <c r="F52" i="2"/>
  <c r="F63" i="2" s="1"/>
  <c r="F72" i="2" s="1"/>
  <c r="F84" i="2" s="1"/>
  <c r="F95" i="2" s="1"/>
  <c r="F100" i="2" s="1"/>
  <c r="F107" i="2" s="1"/>
  <c r="D52" i="2"/>
  <c r="D63" i="2" s="1"/>
  <c r="D72" i="2" s="1"/>
  <c r="D84" i="2" s="1"/>
  <c r="D95" i="2" s="1"/>
  <c r="D100" i="2" s="1"/>
  <c r="D107" i="2" s="1"/>
  <c r="B52" i="2"/>
  <c r="B63" i="2" s="1"/>
  <c r="B72" i="2" s="1"/>
  <c r="B84" i="2" s="1"/>
  <c r="B95" i="2" s="1"/>
  <c r="B100" i="2" s="1"/>
  <c r="B107" i="2" s="1"/>
  <c r="B51" i="2"/>
  <c r="B50" i="2"/>
  <c r="H49" i="2"/>
  <c r="H50" i="2" s="1"/>
  <c r="H51" i="2" s="1"/>
  <c r="D49" i="2"/>
  <c r="D50" i="2" s="1"/>
  <c r="D51" i="2" s="1"/>
  <c r="B49" i="2"/>
  <c r="H48" i="2"/>
  <c r="F48" i="2"/>
  <c r="D48" i="2"/>
  <c r="B48" i="2"/>
  <c r="H47" i="2"/>
  <c r="F47" i="2"/>
  <c r="D47" i="2"/>
  <c r="B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H31" i="2"/>
  <c r="F31" i="2"/>
  <c r="D31" i="2"/>
  <c r="C31" i="2"/>
  <c r="B31" i="2"/>
  <c r="B30" i="2"/>
  <c r="B46" i="2" s="1"/>
  <c r="H28" i="2"/>
  <c r="H44" i="2" s="1"/>
  <c r="F28" i="2"/>
  <c r="F44" i="2" s="1"/>
  <c r="D28" i="2"/>
  <c r="D44" i="2" s="1"/>
  <c r="B28" i="2"/>
  <c r="B44" i="2" s="1"/>
  <c r="B27" i="2"/>
  <c r="B43" i="2" s="1"/>
  <c r="B26" i="2"/>
  <c r="B42" i="2" s="1"/>
  <c r="H24" i="2"/>
  <c r="H40" i="2" s="1"/>
  <c r="F24" i="2"/>
  <c r="F40" i="2" s="1"/>
  <c r="D24" i="2"/>
  <c r="D40" i="2" s="1"/>
  <c r="B24" i="2"/>
  <c r="B40" i="2" s="1"/>
  <c r="F23" i="2"/>
  <c r="F30" i="2" s="1"/>
  <c r="B23" i="2"/>
  <c r="B39" i="2" s="1"/>
  <c r="I22" i="2"/>
  <c r="I25" i="2" s="1"/>
  <c r="I29" i="2" s="1"/>
  <c r="G22" i="2"/>
  <c r="G25" i="2" s="1"/>
  <c r="E22" i="2"/>
  <c r="E25" i="2" s="1"/>
  <c r="E29" i="2" s="1"/>
  <c r="H21" i="2"/>
  <c r="H37" i="2" s="1"/>
  <c r="F21" i="2"/>
  <c r="F37" i="2" s="1"/>
  <c r="D21" i="2"/>
  <c r="D37" i="2" s="1"/>
  <c r="B21" i="2"/>
  <c r="B37" i="2" s="1"/>
  <c r="H20" i="2"/>
  <c r="H36" i="2" s="1"/>
  <c r="F20" i="2"/>
  <c r="F36" i="2" s="1"/>
  <c r="F39" i="2" s="1"/>
  <c r="D20" i="2"/>
  <c r="D36" i="2" s="1"/>
  <c r="B20" i="2"/>
  <c r="B36" i="2" s="1"/>
  <c r="H19" i="2"/>
  <c r="H25" i="2" s="1"/>
  <c r="H41" i="2" s="1"/>
  <c r="F19" i="2"/>
  <c r="F22" i="2" s="1"/>
  <c r="F25" i="2" s="1"/>
  <c r="F26" i="2" s="1"/>
  <c r="F27" i="2" s="1"/>
  <c r="F29" i="2" s="1"/>
  <c r="D19" i="2"/>
  <c r="D25" i="2" s="1"/>
  <c r="D41" i="2" s="1"/>
  <c r="B19" i="2"/>
  <c r="B29" i="2" s="1"/>
  <c r="B45" i="2" s="1"/>
  <c r="H18" i="2"/>
  <c r="H34" i="2" s="1"/>
  <c r="F18" i="2"/>
  <c r="F34" i="2" s="1"/>
  <c r="D18" i="2"/>
  <c r="D34" i="2" s="1"/>
  <c r="B18" i="2"/>
  <c r="B34" i="2" s="1"/>
  <c r="H17" i="2"/>
  <c r="H33" i="2" s="1"/>
  <c r="F17" i="2"/>
  <c r="F33" i="2" s="1"/>
  <c r="D17" i="2"/>
  <c r="D33" i="2" s="1"/>
  <c r="B17" i="2"/>
  <c r="B33" i="2" s="1"/>
  <c r="L16" i="2"/>
  <c r="K16" i="2"/>
  <c r="H17" i="1"/>
  <c r="D17" i="1"/>
  <c r="B17" i="1"/>
  <c r="H16" i="1"/>
  <c r="D16" i="1"/>
  <c r="B16" i="1"/>
  <c r="F16" i="2" l="1"/>
  <c r="C20" i="3"/>
  <c r="F49" i="2"/>
  <c r="F51" i="2" s="1"/>
  <c r="F50" i="2"/>
  <c r="F46" i="2"/>
  <c r="G29" i="2"/>
  <c r="G16" i="2"/>
  <c r="B89" i="2"/>
  <c r="B91" i="2" s="1"/>
  <c r="B98" i="2" s="1"/>
  <c r="B80" i="2"/>
  <c r="B81" i="2" s="1"/>
  <c r="B92" i="2" s="1"/>
  <c r="D22" i="2"/>
  <c r="H22" i="2"/>
  <c r="B25" i="2"/>
  <c r="B41" i="2" s="1"/>
  <c r="H26" i="2"/>
  <c r="H35" i="2"/>
  <c r="F86" i="2"/>
  <c r="F55" i="2"/>
  <c r="F56" i="2" s="1"/>
  <c r="F57" i="2" s="1"/>
  <c r="F35" i="2"/>
  <c r="F38" i="2" s="1"/>
  <c r="F41" i="2" s="1"/>
  <c r="F42" i="2" s="1"/>
  <c r="F104" i="2"/>
  <c r="F98" i="2"/>
  <c r="F59" i="2"/>
  <c r="B22" i="2"/>
  <c r="B38" i="2" s="1"/>
  <c r="D23" i="2"/>
  <c r="H23" i="2"/>
  <c r="D26" i="2"/>
  <c r="B35" i="2"/>
  <c r="D35" i="2"/>
  <c r="F66" i="2"/>
  <c r="B68" i="2"/>
  <c r="B71" i="2"/>
  <c r="O110" i="2"/>
  <c r="J110" i="2"/>
  <c r="D42" i="2" l="1"/>
  <c r="D27" i="2"/>
  <c r="D59" i="2"/>
  <c r="D60" i="2" s="1"/>
  <c r="D30" i="2"/>
  <c r="D46" i="2" s="1"/>
  <c r="D39" i="2"/>
  <c r="F60" i="2"/>
  <c r="F68" i="2"/>
  <c r="F106" i="2"/>
  <c r="H42" i="2"/>
  <c r="H27" i="2"/>
  <c r="H38" i="2"/>
  <c r="H59" i="2"/>
  <c r="H30" i="2"/>
  <c r="H46" i="2" s="1"/>
  <c r="H39" i="2"/>
  <c r="F105" i="2"/>
  <c r="F102" i="2" s="1"/>
  <c r="F45" i="2"/>
  <c r="F32" i="2" s="1"/>
  <c r="F43" i="2"/>
  <c r="D38" i="2"/>
  <c r="B99" i="2"/>
  <c r="B104" i="2"/>
  <c r="B105" i="2" s="1"/>
  <c r="B106" i="2" s="1"/>
  <c r="F61" i="2" l="1"/>
  <c r="F62" i="2" s="1"/>
  <c r="D43" i="2"/>
  <c r="D29" i="2"/>
  <c r="H68" i="2"/>
  <c r="H60" i="2"/>
  <c r="H61" i="2" s="1"/>
  <c r="H62" i="2" s="1"/>
  <c r="H43" i="2"/>
  <c r="H29" i="2"/>
  <c r="F78" i="2"/>
  <c r="F70" i="2"/>
  <c r="F71" i="2" s="1"/>
  <c r="D68" i="2"/>
  <c r="D61" i="2"/>
  <c r="D62" i="2" s="1"/>
  <c r="F53" i="2" l="1"/>
  <c r="H55" i="2"/>
  <c r="H45" i="2"/>
  <c r="H32" i="2" s="1"/>
  <c r="H16" i="2"/>
  <c r="D55" i="2"/>
  <c r="D45" i="2"/>
  <c r="D32" i="2" s="1"/>
  <c r="D16" i="2"/>
  <c r="N16" i="2" s="1"/>
  <c r="F65" i="2"/>
  <c r="D70" i="2"/>
  <c r="F81" i="2"/>
  <c r="F89" i="2" s="1"/>
  <c r="F80" i="2"/>
  <c r="F74" i="2"/>
  <c r="H70" i="2"/>
  <c r="F92" i="2" l="1"/>
  <c r="F99" i="2" s="1"/>
  <c r="F96" i="2" s="1"/>
  <c r="F91" i="2"/>
  <c r="F85" i="2"/>
  <c r="D78" i="2"/>
  <c r="D71" i="2"/>
  <c r="D65" i="2" s="1"/>
  <c r="D56" i="2"/>
  <c r="D57" i="2" s="1"/>
  <c r="D53" i="2" s="1"/>
  <c r="N53" i="2" s="1"/>
  <c r="H78" i="2"/>
  <c r="H71" i="2"/>
  <c r="H65" i="2" s="1"/>
  <c r="O16" i="2"/>
  <c r="J16" i="2"/>
  <c r="H56" i="2"/>
  <c r="H57" i="2" s="1"/>
  <c r="H53" i="2" l="1"/>
  <c r="H80" i="2"/>
  <c r="H81" i="2" s="1"/>
  <c r="H89" i="2"/>
  <c r="D89" i="2"/>
  <c r="D80" i="2"/>
  <c r="D81" i="2" s="1"/>
  <c r="D74" i="2" l="1"/>
  <c r="N74" i="2" s="1"/>
  <c r="J53" i="2"/>
  <c r="O53" i="2"/>
  <c r="D99" i="2"/>
  <c r="D106" i="2" s="1"/>
  <c r="D91" i="2"/>
  <c r="D92" i="2" s="1"/>
  <c r="D98" i="2"/>
  <c r="D85" i="2"/>
  <c r="N85" i="2" s="1"/>
  <c r="H99" i="2"/>
  <c r="H106" i="2" s="1"/>
  <c r="H98" i="2"/>
  <c r="H91" i="2"/>
  <c r="H92" i="2" s="1"/>
  <c r="H85" i="2"/>
  <c r="H74" i="2"/>
  <c r="O85" i="2" l="1"/>
  <c r="J85" i="2"/>
  <c r="H105" i="2"/>
  <c r="H104" i="2"/>
  <c r="H96" i="2"/>
  <c r="O74" i="2"/>
  <c r="J74" i="2"/>
  <c r="D105" i="2"/>
  <c r="D104" i="2"/>
  <c r="D96" i="2"/>
  <c r="N96" i="2" s="1"/>
  <c r="H102" i="2" l="1"/>
  <c r="O102" i="2" s="1"/>
  <c r="D102" i="2"/>
  <c r="N102" i="2" s="1"/>
  <c r="O96" i="2"/>
  <c r="J96" i="2"/>
  <c r="E16" i="1" l="1"/>
  <c r="I16" i="1"/>
  <c r="I17" i="1"/>
  <c r="E17" i="1" l="1"/>
</calcChain>
</file>

<file path=xl/sharedStrings.xml><?xml version="1.0" encoding="utf-8"?>
<sst xmlns="http://schemas.openxmlformats.org/spreadsheetml/2006/main" count="872" uniqueCount="218">
  <si>
    <t>"УТВЕРЖДАЮ"</t>
  </si>
  <si>
    <t xml:space="preserve">Зам.генерального директора </t>
  </si>
  <si>
    <t>по идеологической работе, управлению персоналом и социальным вопросам                                               ОАО "Могилевхимволокно"</t>
  </si>
  <si>
    <t>__________________В.И.Зеньков</t>
  </si>
  <si>
    <t>март  2020 года</t>
  </si>
  <si>
    <t>ПРЕЙСКУРАНТ № 2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</si>
  <si>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</t>
    </r>
  </si>
  <si>
    <t>(без учета стоимости используемых материалов)</t>
  </si>
  <si>
    <t xml:space="preserve">санатория "Сосны" ОАО "Могилевхимволокно"   </t>
  </si>
  <si>
    <t xml:space="preserve">                   Вводится  01.04.2020г.</t>
  </si>
  <si>
    <t>№ п/п</t>
  </si>
  <si>
    <t>Наименование услуги</t>
  </si>
  <si>
    <t>Ед. измерения</t>
  </si>
  <si>
    <t>Для резидентов Республики Беларусь</t>
  </si>
  <si>
    <t>Стоимость материалов для резидентов и нерезидентов РБ (оплачивается заказчиком дополнительно)</t>
  </si>
  <si>
    <t>Для нерезидентов Республики Беларусь</t>
  </si>
  <si>
    <t>Стоимость услуги,  (рос. руб.)</t>
  </si>
  <si>
    <t>Стоимость услуги,  (бел. руб.)</t>
  </si>
  <si>
    <t>в том числе НДС, (бел. руб.)</t>
  </si>
  <si>
    <t>Раздел 6. Лечебная физкультура</t>
  </si>
  <si>
    <t>1.</t>
  </si>
  <si>
    <t xml:space="preserve">процедура </t>
  </si>
  <si>
    <t>-</t>
  </si>
  <si>
    <t>2.</t>
  </si>
  <si>
    <t>Директор санатория</t>
  </si>
  <si>
    <t>А.И.Новиков</t>
  </si>
  <si>
    <t>Зам. директора по мед.части</t>
  </si>
  <si>
    <t>Е.Д.Стрельцова</t>
  </si>
  <si>
    <t>Главная м/с</t>
  </si>
  <si>
    <t>Л.В.Алексеенко</t>
  </si>
  <si>
    <t xml:space="preserve">Вед.экономист санатория </t>
  </si>
  <si>
    <t>И.В.Бойцова</t>
  </si>
  <si>
    <t>Согласовано:</t>
  </si>
  <si>
    <t>Начальник управления по социальной работе</t>
  </si>
  <si>
    <t>М.С.Пузевич</t>
  </si>
  <si>
    <t>по идеологической работе, управлению персоналом  и социальным вопросам                              ОАО "Могилевхимволокно"</t>
  </si>
  <si>
    <t>март  2020 год</t>
  </si>
  <si>
    <t>Вводится  01.04.2020г.</t>
  </si>
  <si>
    <t>в том числе НДС, (рос. руб.)</t>
  </si>
  <si>
    <t>Раздел 5.  Услуги по лабораторной диагностике</t>
  </si>
  <si>
    <t>Гематологические исследования</t>
  </si>
  <si>
    <t xml:space="preserve"> 1.1</t>
  </si>
  <si>
    <t>Общий анализ крови: определение гемоглобина гемоглобинцианидным методом, эритроцитов, скорости оседания эритроцитов, лейкоцитов</t>
  </si>
  <si>
    <t>проба</t>
  </si>
  <si>
    <t>исслед-ие</t>
  </si>
  <si>
    <t>пипетир-е</t>
  </si>
  <si>
    <t xml:space="preserve"> 1.2</t>
  </si>
  <si>
    <t>Общий анализ крови: определение гемоглобина гемоглобинцианидным методом, эритроцитов, скорости оседания эритроцитов, лейкоцитов, приготовление препарата периферической крови для цитоморфологического исследования, микроскопический (морфологический) анализ</t>
  </si>
  <si>
    <t>регистрация</t>
  </si>
  <si>
    <t xml:space="preserve"> 1.3</t>
  </si>
  <si>
    <t>Подсчет тромбоцитов</t>
  </si>
  <si>
    <t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t>
  </si>
  <si>
    <t>Биохимические исследования</t>
  </si>
  <si>
    <t xml:space="preserve"> 2.1</t>
  </si>
  <si>
    <t>Проведение исследований с использованием одноканальных биохимических фотометров: определение глюкозы ферментативным методом</t>
  </si>
  <si>
    <t>3.</t>
  </si>
  <si>
    <t>Общеклинические лабораторные исследования</t>
  </si>
  <si>
    <t xml:space="preserve"> 3.1</t>
  </si>
  <si>
    <t>Исследование мочи мануальными методами</t>
  </si>
  <si>
    <t xml:space="preserve"> 3.2</t>
  </si>
  <si>
    <t>Исследование мочи мануальными методами при патологии (белок в моче)</t>
  </si>
  <si>
    <t xml:space="preserve"> 3.3</t>
  </si>
  <si>
    <t>Исследование мочи методом Нечипоренко</t>
  </si>
  <si>
    <t>4.</t>
  </si>
  <si>
    <t>Исследование отделяемого мочеполовых органов (из уретры, цервикального канала, влагалища, секрета предстательной железы)</t>
  </si>
  <si>
    <t xml:space="preserve"> 4.1</t>
  </si>
  <si>
    <t>Раздел 6.  Услуги по инструментальной диагностике</t>
  </si>
  <si>
    <t>Электрокардиографические исследования</t>
  </si>
  <si>
    <t>Заместитель директора по медицинской части</t>
  </si>
  <si>
    <t>Главная медсестра</t>
  </si>
  <si>
    <t>по идеологической работе, управлению персоналом и социальным вопросам                          ОАО "Могилевхимволокно"</t>
  </si>
  <si>
    <t>____________________В.И.Зеньков</t>
  </si>
  <si>
    <t>март 2020 года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</si>
  <si>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 </t>
    </r>
  </si>
  <si>
    <t>Вводится с  01.04.2020г.</t>
  </si>
  <si>
    <t>в т.ч. НДС, (бел. руб.)</t>
  </si>
  <si>
    <t>Раздел 4.  Прием врачами-специалистами</t>
  </si>
  <si>
    <t xml:space="preserve"> 1.</t>
  </si>
  <si>
    <t>Врач-невролог</t>
  </si>
  <si>
    <t>прием</t>
  </si>
  <si>
    <t xml:space="preserve"> 2.</t>
  </si>
  <si>
    <t>Врач-терапевт</t>
  </si>
  <si>
    <t xml:space="preserve"> 2.2</t>
  </si>
  <si>
    <t xml:space="preserve"> 3.</t>
  </si>
  <si>
    <t>Врач-педиатр</t>
  </si>
  <si>
    <t>Первичный прием врача-педиатра</t>
  </si>
  <si>
    <t>Повторный прием врача-педиатра</t>
  </si>
  <si>
    <t xml:space="preserve">Директор санатория </t>
  </si>
  <si>
    <t>Ведущий экономист управления по социальной работе</t>
  </si>
  <si>
    <t>Раздел 7. Услуги по манипуляциям общего назначения</t>
  </si>
  <si>
    <t>5.</t>
  </si>
  <si>
    <t>Директор санатория "Сосны"</t>
  </si>
  <si>
    <t>Главная медицинская сестра</t>
  </si>
  <si>
    <t>ПРЕЙСКУРАНТ №2</t>
  </si>
  <si>
    <t>Вводится  01.04. 2020г.</t>
  </si>
  <si>
    <t>Ед. измерения, мл</t>
  </si>
  <si>
    <t>Раздел 5.  Фитотерапия</t>
  </si>
  <si>
    <r>
      <rPr>
        <b/>
        <sz val="12"/>
        <rFont val="Arial Cyr"/>
        <charset val="204"/>
      </rPr>
      <t>Фиточай</t>
    </r>
    <r>
      <rPr>
        <sz val="12"/>
        <rFont val="Arial Cyr"/>
        <charset val="204"/>
      </rPr>
      <t xml:space="preserve"> </t>
    </r>
    <r>
      <rPr>
        <i/>
        <sz val="12"/>
        <rFont val="Arial Cyr"/>
        <charset val="204"/>
      </rPr>
      <t>(грудной, успокоительный, желудочный слизесодержащий, желудочный горечьсодержащий, слабительный, витаминный, печеночный, почечный, для снижения веса, противоаллергический, противоатеросклеротический, гипотензивный, противовоспалительный, сбор при заболевании предстательной железы, противодиабетический, при заболевании щитовидной  железы, противоревматоидный, кардиотонический)</t>
    </r>
  </si>
  <si>
    <t>Заместитель директора по мед.части</t>
  </si>
  <si>
    <t>по идеологической работе, управлению персоналом и социальным вопросам                                                                          ОАО "Могилевхимволокно"</t>
  </si>
  <si>
    <t>_________________В.И.Зеньков</t>
  </si>
  <si>
    <t>март   2020 года</t>
  </si>
  <si>
    <t>Вводится  23.03.2020г.</t>
  </si>
  <si>
    <t>Раздел 1.  Услуги по массажу, путем механического воздействия рук</t>
  </si>
  <si>
    <t>процедура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</si>
  <si>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</si>
  <si>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</si>
  <si>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</si>
  <si>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</si>
  <si>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</si>
  <si>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</si>
  <si>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</si>
  <si>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</si>
  <si>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</si>
  <si>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</si>
  <si>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</si>
  <si>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</si>
  <si>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</si>
  <si>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</si>
  <si>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</si>
  <si>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</si>
  <si>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</si>
  <si>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</si>
  <si>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</si>
  <si>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</si>
  <si>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</si>
  <si>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>Зам. директора по медицинской части</t>
  </si>
  <si>
    <t xml:space="preserve">Вед. экономист санатория </t>
  </si>
  <si>
    <t>по идеологической работе, управлению                                             персоналом и социальным вопросам                                     ОАО "Могилевхимволокно"</t>
  </si>
  <si>
    <t>февраль 2020 года</t>
  </si>
  <si>
    <t>Вводится  24.02.2020г.</t>
  </si>
  <si>
    <t>Раздел 3.  Услуги по физиотерапии</t>
  </si>
  <si>
    <t>Электролечение</t>
  </si>
  <si>
    <t>Светолечение</t>
  </si>
  <si>
    <t xml:space="preserve"> 2.3</t>
  </si>
  <si>
    <t xml:space="preserve"> 2.4</t>
  </si>
  <si>
    <t>Воздействие факторами механической природы</t>
  </si>
  <si>
    <t xml:space="preserve"> 3.4</t>
  </si>
  <si>
    <t xml:space="preserve"> 3.5</t>
  </si>
  <si>
    <t>Ингаляционная терапия</t>
  </si>
  <si>
    <t xml:space="preserve"> 4.1.1</t>
  </si>
  <si>
    <t xml:space="preserve"> 4.1.2</t>
  </si>
  <si>
    <t xml:space="preserve"> 4.2</t>
  </si>
  <si>
    <t xml:space="preserve"> 4.3</t>
  </si>
  <si>
    <t>Гидротерапия</t>
  </si>
  <si>
    <t xml:space="preserve"> 5.1</t>
  </si>
  <si>
    <t xml:space="preserve"> 5.2</t>
  </si>
  <si>
    <t xml:space="preserve"> 5.3</t>
  </si>
  <si>
    <t>взрослые</t>
  </si>
  <si>
    <t>дети</t>
  </si>
  <si>
    <t xml:space="preserve"> 5.4</t>
  </si>
  <si>
    <t xml:space="preserve"> 5.5</t>
  </si>
  <si>
    <t xml:space="preserve"> 5.6</t>
  </si>
  <si>
    <t>6.</t>
  </si>
  <si>
    <t>Бальнеотерапия</t>
  </si>
  <si>
    <t xml:space="preserve"> 6.1</t>
  </si>
  <si>
    <t xml:space="preserve"> 6.2</t>
  </si>
  <si>
    <t xml:space="preserve"> 6.3</t>
  </si>
  <si>
    <t xml:space="preserve"> 6.4</t>
  </si>
  <si>
    <t>7.</t>
  </si>
  <si>
    <t>Термолечение</t>
  </si>
  <si>
    <t xml:space="preserve"> 7.1</t>
  </si>
  <si>
    <t xml:space="preserve"> 7.2</t>
  </si>
  <si>
    <t xml:space="preserve">Аппликации грязи, торфа, глины  </t>
  </si>
  <si>
    <t xml:space="preserve"> 7.2.1</t>
  </si>
  <si>
    <t xml:space="preserve"> 7.2.2</t>
  </si>
  <si>
    <t xml:space="preserve"> 7.3</t>
  </si>
  <si>
    <t xml:space="preserve"> 7.4</t>
  </si>
  <si>
    <t>на 1 человека</t>
  </si>
  <si>
    <t>Зам. директора по мед.работе</t>
  </si>
  <si>
    <t>по идеологической работе, управлению персоналом и социальным вопросам                     ОАО "Могилевхимволокно"</t>
  </si>
  <si>
    <t>_______________ В.И.Зеньков</t>
  </si>
  <si>
    <t>январь 2020 года</t>
  </si>
  <si>
    <t>Вводится с  01.02.2020г.</t>
  </si>
  <si>
    <t>Раздел 2.  Услуги по акушерству и гинекологии</t>
  </si>
  <si>
    <t xml:space="preserve"> 2.5</t>
  </si>
  <si>
    <t xml:space="preserve"> 2.6</t>
  </si>
  <si>
    <t xml:space="preserve"> 2.7.</t>
  </si>
  <si>
    <t xml:space="preserve"> 2.8.1</t>
  </si>
  <si>
    <t xml:space="preserve"> 2.8.2</t>
  </si>
  <si>
    <t xml:space="preserve"> 2.9</t>
  </si>
  <si>
    <t xml:space="preserve"> 2.10</t>
  </si>
  <si>
    <t xml:space="preserve"> 2.11</t>
  </si>
  <si>
    <t xml:space="preserve"> 2.12</t>
  </si>
  <si>
    <t xml:space="preserve">Главная м/с </t>
  </si>
  <si>
    <t xml:space="preserve">И.о.зам.генерального директора </t>
  </si>
  <si>
    <t>____________________А.К.Кожемякин</t>
  </si>
  <si>
    <t>февраль 2018 год</t>
  </si>
  <si>
    <t>ПРЕЙСКУРАНТ № 4</t>
  </si>
  <si>
    <r>
      <t>отпускных цен на</t>
    </r>
    <r>
      <rPr>
        <b/>
        <u/>
        <sz val="12"/>
        <rFont val="Arial Cyr"/>
        <charset val="204"/>
      </rPr>
      <t xml:space="preserve"> платные услуги </t>
    </r>
  </si>
  <si>
    <t>Вводится  с 09.02. 2018г.</t>
  </si>
  <si>
    <t>И.о.главного врача санатория</t>
  </si>
  <si>
    <t>Е.В.Резникова</t>
  </si>
  <si>
    <t>Зам.главного врача  санатория</t>
  </si>
  <si>
    <t>А.И.Воловиков</t>
  </si>
  <si>
    <t>Начальник отдела по социальной работе</t>
  </si>
  <si>
    <t>А.Г.Сипаков</t>
  </si>
  <si>
    <t xml:space="preserve">по идеологической работе,                                        управлению персоналом и                                        </t>
  </si>
  <si>
    <t>социальным вопросам                                                    ОАО "Могилевхимволокно"</t>
  </si>
  <si>
    <t>апрель 2019 года</t>
  </si>
  <si>
    <t>ПРЕЙСКУРАНТ № 3</t>
  </si>
  <si>
    <t>Вводится  29.04.2019г.</t>
  </si>
  <si>
    <r>
      <t xml:space="preserve">Услуги бассейна </t>
    </r>
    <r>
      <rPr>
        <sz val="12"/>
        <rFont val="Arial Cyr"/>
        <charset val="204"/>
      </rPr>
      <t xml:space="preserve">                         (с минеральной водой)</t>
    </r>
  </si>
  <si>
    <t>1 посещение (45 минут)</t>
  </si>
  <si>
    <r>
      <t>Услуги по аквааэробике</t>
    </r>
    <r>
      <rPr>
        <sz val="12"/>
        <rFont val="Arial Cyr"/>
        <charset val="204"/>
      </rPr>
      <t xml:space="preserve">                (с минеральной водой)</t>
    </r>
  </si>
  <si>
    <r>
      <t xml:space="preserve">Услуги по обучению плаванию </t>
    </r>
    <r>
      <rPr>
        <sz val="12"/>
        <rFont val="Arial Cyr"/>
        <charset val="204"/>
      </rPr>
      <t xml:space="preserve">                                     (с минеральной водой)</t>
    </r>
  </si>
  <si>
    <t>Зам.директора по мед. части</t>
  </si>
  <si>
    <t>Зам. директора по технике и хоз. работе</t>
  </si>
  <si>
    <t>И.о.начальника отдела по социальной работе</t>
  </si>
  <si>
    <t>Н.Н.Воробей</t>
  </si>
  <si>
    <t>по идеологической работе, управлению персоналом и социальным вопросам               ОАО "Могилевхимволокно"</t>
  </si>
  <si>
    <t>ноябрь  2017 года</t>
  </si>
  <si>
    <t>ПРЕЙСКУРАНТ № 16</t>
  </si>
  <si>
    <t>Вводится с 05.12.2017г.</t>
  </si>
  <si>
    <t>Вводится  с 05.05. 2014г.</t>
  </si>
  <si>
    <t>программа "Хлопок", 40С люди хотят</t>
  </si>
  <si>
    <t>Главный врач санатория</t>
  </si>
  <si>
    <t>В.Г.Артеменков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</si>
</sst>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/m;@"/>
  </numFmts>
  <fonts count="26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b/>
      <sz val="12"/>
      <name val="Times New Roman"/>
      <family val="1"/>
      <charset val="204"/>
    </font>
    <font>
      <i/>
      <sz val="12"/>
      <name val="Arial Cyr"/>
      <charset val="204"/>
    </font>
    <font>
      <i/>
      <sz val="10"/>
      <name val="Times New Roman"/>
      <family val="1"/>
      <charset val="204"/>
    </font>
    <font>
      <i/>
      <sz val="8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Arial"/>
      <family val="2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sz val="12"/>
      <name val="Arial"/>
      <family val="2"/>
      <charset val="204"/>
    </font>
    <font>
      <sz val="12"/>
      <color indexed="9"/>
      <name val="Arial Cyr"/>
      <charset val="204"/>
    </font>
    <font>
      <sz val="8"/>
      <color indexed="9"/>
      <name val="Arial Cyr"/>
      <charset val="204"/>
    </font>
    <font>
      <b/>
      <sz val="12"/>
      <color indexed="9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2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Continuous" vertical="center" wrapText="1"/>
    </xf>
    <xf numFmtId="3" fontId="2" fillId="0" borderId="16" xfId="0" applyNumberFormat="1" applyFont="1" applyFill="1" applyBorder="1" applyAlignment="1">
      <alignment horizontal="centerContinuous" vertical="center" wrapText="1"/>
    </xf>
    <xf numFmtId="4" fontId="2" fillId="0" borderId="17" xfId="0" applyNumberFormat="1" applyFont="1" applyFill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Continuous" vertical="center" wrapText="1"/>
    </xf>
    <xf numFmtId="3" fontId="2" fillId="0" borderId="11" xfId="0" applyNumberFormat="1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Continuous" vertical="center" wrapText="1"/>
    </xf>
    <xf numFmtId="3" fontId="2" fillId="0" borderId="18" xfId="0" applyNumberFormat="1" applyFont="1" applyFill="1" applyBorder="1" applyAlignment="1">
      <alignment horizontal="centerContinuous" vertical="center" wrapText="1"/>
    </xf>
    <xf numFmtId="4" fontId="2" fillId="0" borderId="19" xfId="0" applyNumberFormat="1" applyFont="1" applyFill="1" applyBorder="1" applyAlignment="1">
      <alignment horizontal="centerContinuous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Continuous" vertical="center" wrapText="1"/>
    </xf>
    <xf numFmtId="3" fontId="2" fillId="0" borderId="20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/>
    </xf>
    <xf numFmtId="0" fontId="8" fillId="0" borderId="2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/>
    </xf>
    <xf numFmtId="0" fontId="9" fillId="0" borderId="23" xfId="0" applyFont="1" applyFill="1" applyBorder="1" applyAlignment="1">
      <alignment horizontal="centerContinuous" vertical="center" wrapText="1"/>
    </xf>
    <xf numFmtId="0" fontId="9" fillId="2" borderId="2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1" fillId="2" borderId="23" xfId="0" applyFont="1" applyFill="1" applyBorder="1" applyAlignment="1">
      <alignment vertical="center" wrapText="1"/>
    </xf>
    <xf numFmtId="16" fontId="2" fillId="0" borderId="9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" fontId="1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31" xfId="0" applyNumberFormat="1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" fontId="1" fillId="0" borderId="34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16" fontId="1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" fontId="1" fillId="0" borderId="38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4" fontId="11" fillId="0" borderId="38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4" fontId="11" fillId="0" borderId="39" xfId="0" applyNumberFormat="1" applyFont="1" applyFill="1" applyBorder="1" applyAlignment="1">
      <alignment horizontal="center" vertical="center"/>
    </xf>
    <xf numFmtId="4" fontId="11" fillId="0" borderId="42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6" fontId="1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4" fontId="11" fillId="0" borderId="48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16" fontId="2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49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" fontId="1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right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1" fillId="0" borderId="5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4" fontId="11" fillId="0" borderId="48" xfId="0" applyNumberFormat="1" applyFont="1" applyFill="1" applyBorder="1" applyAlignment="1">
      <alignment horizontal="center" vertical="center"/>
    </xf>
    <xf numFmtId="4" fontId="11" fillId="0" borderId="53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16" fontId="1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right" vertical="center" wrapText="1"/>
    </xf>
    <xf numFmtId="0" fontId="13" fillId="0" borderId="50" xfId="0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1" fillId="0" borderId="55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16" fontId="1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right" vertical="center" wrapText="1"/>
    </xf>
    <xf numFmtId="0" fontId="13" fillId="0" borderId="56" xfId="0" applyFont="1" applyBorder="1" applyAlignment="1">
      <alignment horizontal="center" vertical="center" wrapText="1"/>
    </xf>
    <xf numFmtId="4" fontId="11" fillId="0" borderId="57" xfId="0" applyNumberFormat="1" applyFont="1" applyBorder="1" applyAlignment="1">
      <alignment horizontal="center" vertical="center"/>
    </xf>
    <xf numFmtId="3" fontId="11" fillId="0" borderId="58" xfId="0" applyNumberFormat="1" applyFont="1" applyBorder="1" applyAlignment="1">
      <alignment horizontal="center" vertical="center"/>
    </xf>
    <xf numFmtId="4" fontId="11" fillId="0" borderId="59" xfId="0" applyNumberFormat="1" applyFont="1" applyFill="1" applyBorder="1" applyAlignment="1">
      <alignment horizontal="center" vertical="center"/>
    </xf>
    <xf numFmtId="4" fontId="11" fillId="0" borderId="60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1" fillId="0" borderId="20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62" xfId="0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4" fontId="11" fillId="0" borderId="6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4" fontId="2" fillId="0" borderId="20" xfId="0" applyNumberFormat="1" applyFont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66" xfId="0" applyNumberFormat="1" applyFont="1" applyBorder="1" applyAlignment="1">
      <alignment horizontal="center" vertical="center"/>
    </xf>
    <xf numFmtId="4" fontId="11" fillId="0" borderId="58" xfId="0" applyNumberFormat="1" applyFont="1" applyBorder="1" applyAlignment="1">
      <alignment horizontal="center" vertical="center"/>
    </xf>
    <xf numFmtId="4" fontId="11" fillId="0" borderId="40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 wrapText="1"/>
    </xf>
    <xf numFmtId="0" fontId="13" fillId="0" borderId="52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68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right" vertical="center" wrapText="1"/>
    </xf>
    <xf numFmtId="4" fontId="11" fillId="0" borderId="63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4" fontId="11" fillId="0" borderId="69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 vertical="center" wrapText="1"/>
    </xf>
    <xf numFmtId="0" fontId="18" fillId="0" borderId="9" xfId="0" applyFont="1" applyBorder="1" applyAlignment="1">
      <alignment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3" fontId="17" fillId="0" borderId="29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right" vertical="center" wrapText="1"/>
    </xf>
    <xf numFmtId="4" fontId="11" fillId="0" borderId="35" xfId="0" applyNumberFormat="1" applyFont="1" applyBorder="1" applyAlignment="1">
      <alignment horizontal="center" vertical="center"/>
    </xf>
    <xf numFmtId="3" fontId="17" fillId="0" borderId="39" xfId="0" applyNumberFormat="1" applyFont="1" applyBorder="1" applyAlignment="1">
      <alignment horizontal="right" vertical="center" wrapText="1"/>
    </xf>
    <xf numFmtId="4" fontId="11" fillId="0" borderId="39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Continuous" vertical="center" wrapText="1"/>
    </xf>
    <xf numFmtId="0" fontId="2" fillId="0" borderId="20" xfId="0" applyFont="1" applyFill="1" applyBorder="1" applyAlignment="1">
      <alignment horizontal="centerContinuous"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70" xfId="0" applyFont="1" applyFill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Continuous" vertical="center" wrapText="1"/>
    </xf>
    <xf numFmtId="0" fontId="1" fillId="0" borderId="24" xfId="0" applyFont="1" applyFill="1" applyBorder="1" applyAlignment="1">
      <alignment horizontal="centerContinuous" vertical="center" wrapText="1"/>
    </xf>
    <xf numFmtId="0" fontId="2" fillId="0" borderId="21" xfId="0" applyFont="1" applyFill="1" applyBorder="1" applyAlignment="1">
      <alignment horizontal="centerContinuous" vertical="center" wrapText="1"/>
    </xf>
    <xf numFmtId="0" fontId="2" fillId="0" borderId="23" xfId="0" applyFont="1" applyFill="1" applyBorder="1" applyAlignment="1">
      <alignment horizontal="centerContinuous" vertical="center" wrapText="1"/>
    </xf>
    <xf numFmtId="0" fontId="2" fillId="0" borderId="9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2" fillId="2" borderId="6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28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1" fillId="0" borderId="33" xfId="0" applyFont="1" applyBorder="1" applyAlignment="1">
      <alignment horizontal="centerContinuous" vertical="center" wrapText="1"/>
    </xf>
    <xf numFmtId="16" fontId="1" fillId="0" borderId="71" xfId="0" applyNumberFormat="1" applyFont="1" applyBorder="1" applyAlignment="1">
      <alignment horizontal="center" vertical="top"/>
    </xf>
    <xf numFmtId="0" fontId="1" fillId="0" borderId="50" xfId="0" applyFont="1" applyBorder="1" applyAlignment="1">
      <alignment vertical="top" wrapText="1"/>
    </xf>
    <xf numFmtId="0" fontId="0" fillId="0" borderId="52" xfId="0" applyFont="1" applyBorder="1" applyAlignment="1">
      <alignment horizontal="center" vertical="top" wrapText="1"/>
    </xf>
    <xf numFmtId="4" fontId="2" fillId="0" borderId="72" xfId="0" applyNumberFormat="1" applyFont="1" applyFill="1" applyBorder="1" applyAlignment="1">
      <alignment horizontal="center" vertical="top"/>
    </xf>
    <xf numFmtId="3" fontId="2" fillId="0" borderId="73" xfId="0" applyNumberFormat="1" applyFont="1" applyFill="1" applyBorder="1" applyAlignment="1">
      <alignment horizontal="center" vertical="top"/>
    </xf>
    <xf numFmtId="4" fontId="2" fillId="0" borderId="47" xfId="0" applyNumberFormat="1" applyFont="1" applyFill="1" applyBorder="1" applyAlignment="1">
      <alignment horizontal="center" vertical="top"/>
    </xf>
    <xf numFmtId="4" fontId="2" fillId="0" borderId="52" xfId="0" applyNumberFormat="1" applyFont="1" applyFill="1" applyBorder="1" applyAlignment="1">
      <alignment horizontal="center" vertical="top"/>
    </xf>
    <xf numFmtId="3" fontId="1" fillId="0" borderId="73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4" fontId="2" fillId="0" borderId="55" xfId="0" applyNumberFormat="1" applyFont="1" applyFill="1" applyBorder="1" applyAlignment="1">
      <alignment horizontal="center" vertical="top"/>
    </xf>
    <xf numFmtId="3" fontId="2" fillId="0" borderId="66" xfId="0" applyNumberFormat="1" applyFont="1" applyFill="1" applyBorder="1" applyAlignment="1">
      <alignment horizontal="center" vertical="top"/>
    </xf>
    <xf numFmtId="4" fontId="2" fillId="0" borderId="26" xfId="0" applyNumberFormat="1" applyFont="1" applyFill="1" applyBorder="1" applyAlignment="1">
      <alignment horizontal="center" vertical="top"/>
    </xf>
    <xf numFmtId="3" fontId="1" fillId="0" borderId="66" xfId="0" applyNumberFormat="1" applyFont="1" applyFill="1" applyBorder="1" applyAlignment="1">
      <alignment horizontal="center" vertical="top"/>
    </xf>
    <xf numFmtId="0" fontId="2" fillId="0" borderId="6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Continuous" vertical="center" wrapText="1"/>
    </xf>
    <xf numFmtId="4" fontId="2" fillId="0" borderId="74" xfId="0" applyNumberFormat="1" applyFont="1" applyFill="1" applyBorder="1" applyAlignment="1">
      <alignment horizontal="centerContinuous" vertical="center" wrapText="1"/>
    </xf>
    <xf numFmtId="0" fontId="2" fillId="0" borderId="68" xfId="0" applyFont="1" applyFill="1" applyBorder="1" applyAlignment="1">
      <alignment horizontal="centerContinuous" vertical="center" wrapText="1"/>
    </xf>
    <xf numFmtId="4" fontId="1" fillId="0" borderId="24" xfId="0" applyNumberFormat="1" applyFont="1" applyFill="1" applyBorder="1" applyAlignment="1">
      <alignment horizontal="centerContinuous" vertical="center" wrapText="1"/>
    </xf>
    <xf numFmtId="4" fontId="2" fillId="0" borderId="55" xfId="0" applyNumberFormat="1" applyFont="1" applyFill="1" applyBorder="1" applyAlignment="1">
      <alignment horizontal="centerContinuous" vertical="center" wrapText="1"/>
    </xf>
    <xf numFmtId="16" fontId="1" fillId="0" borderId="34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4" fontId="2" fillId="0" borderId="61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horizontal="center" vertical="top"/>
    </xf>
    <xf numFmtId="4" fontId="2" fillId="0" borderId="44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Continuous" vertical="center" wrapText="1"/>
    </xf>
    <xf numFmtId="3" fontId="2" fillId="0" borderId="7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3" fontId="2" fillId="0" borderId="64" xfId="0" applyNumberFormat="1" applyFont="1" applyFill="1" applyBorder="1" applyAlignment="1">
      <alignment horizontal="centerContinuous" vertical="center" wrapText="1"/>
    </xf>
    <xf numFmtId="4" fontId="2" fillId="0" borderId="77" xfId="0" applyNumberFormat="1" applyFont="1" applyFill="1" applyBorder="1" applyAlignment="1">
      <alignment horizontal="centerContinuous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70" xfId="0" applyNumberFormat="1" applyFont="1" applyFill="1" applyBorder="1" applyAlignment="1">
      <alignment horizontal="centerContinuous" vertical="center" wrapText="1"/>
    </xf>
    <xf numFmtId="3" fontId="2" fillId="0" borderId="22" xfId="0" applyNumberFormat="1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22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3" fontId="2" fillId="2" borderId="18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Continuous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" fontId="1" fillId="3" borderId="71" xfId="0" applyNumberFormat="1" applyFont="1" applyFill="1" applyBorder="1" applyAlignment="1">
      <alignment horizontal="center" vertical="top"/>
    </xf>
    <xf numFmtId="0" fontId="1" fillId="3" borderId="50" xfId="0" applyFont="1" applyFill="1" applyBorder="1" applyAlignment="1">
      <alignment vertical="top" wrapText="1"/>
    </xf>
    <xf numFmtId="0" fontId="7" fillId="3" borderId="52" xfId="0" applyFont="1" applyFill="1" applyBorder="1" applyAlignment="1">
      <alignment horizontal="center" vertical="top" wrapText="1"/>
    </xf>
    <xf numFmtId="3" fontId="2" fillId="0" borderId="72" xfId="0" applyNumberFormat="1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 vertical="top"/>
    </xf>
    <xf numFmtId="0" fontId="1" fillId="3" borderId="35" xfId="0" applyFont="1" applyFill="1" applyBorder="1" applyAlignment="1">
      <alignment vertical="top" wrapText="1"/>
    </xf>
    <xf numFmtId="0" fontId="7" fillId="3" borderId="36" xfId="0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top"/>
    </xf>
    <xf numFmtId="4" fontId="2" fillId="0" borderId="36" xfId="0" applyNumberFormat="1" applyFont="1" applyFill="1" applyBorder="1" applyAlignment="1">
      <alignment horizontal="center" vertical="top"/>
    </xf>
    <xf numFmtId="16" fontId="1" fillId="3" borderId="34" xfId="0" applyNumberFormat="1" applyFont="1" applyFill="1" applyBorder="1" applyAlignment="1">
      <alignment horizontal="center" vertical="top"/>
    </xf>
    <xf numFmtId="3" fontId="1" fillId="3" borderId="35" xfId="0" applyNumberFormat="1" applyFont="1" applyFill="1" applyBorder="1" applyAlignment="1">
      <alignment vertical="top" wrapText="1"/>
    </xf>
    <xf numFmtId="0" fontId="1" fillId="3" borderId="67" xfId="0" applyFont="1" applyFill="1" applyBorder="1" applyAlignment="1">
      <alignment vertical="top" wrapText="1"/>
    </xf>
    <xf numFmtId="0" fontId="1" fillId="3" borderId="35" xfId="0" applyFont="1" applyFill="1" applyBorder="1" applyAlignment="1">
      <alignment horizontal="left" vertical="top" wrapText="1"/>
    </xf>
    <xf numFmtId="0" fontId="1" fillId="3" borderId="38" xfId="0" applyFont="1" applyFill="1" applyBorder="1" applyAlignment="1">
      <alignment horizontal="center" vertical="top"/>
    </xf>
    <xf numFmtId="0" fontId="1" fillId="3" borderId="39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3" fontId="1" fillId="0" borderId="58" xfId="0" applyNumberFormat="1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centerContinuous" vertical="center" wrapText="1"/>
    </xf>
    <xf numFmtId="0" fontId="2" fillId="0" borderId="74" xfId="0" applyFont="1" applyFill="1" applyBorder="1" applyAlignment="1">
      <alignment horizontal="centerContinuous" vertical="center" wrapText="1"/>
    </xf>
    <xf numFmtId="0" fontId="1" fillId="0" borderId="3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4" fontId="2" fillId="0" borderId="55" xfId="0" applyNumberFormat="1" applyFont="1" applyFill="1" applyBorder="1" applyAlignment="1">
      <alignment horizontal="center" vertical="center"/>
    </xf>
    <xf numFmtId="3" fontId="1" fillId="0" borderId="66" xfId="0" applyNumberFormat="1" applyFont="1" applyFill="1" applyBorder="1" applyAlignment="1">
      <alignment horizontal="center" vertical="center"/>
    </xf>
    <xf numFmtId="16" fontId="1" fillId="0" borderId="71" xfId="0" applyNumberFormat="1" applyFont="1" applyBorder="1" applyAlignment="1">
      <alignment horizontal="center" vertical="center"/>
    </xf>
    <xf numFmtId="0" fontId="1" fillId="0" borderId="50" xfId="0" applyFont="1" applyFill="1" applyBorder="1" applyAlignment="1">
      <alignment horizontal="right" vertical="center" wrapText="1"/>
    </xf>
    <xf numFmtId="0" fontId="7" fillId="0" borderId="50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72" xfId="0" applyNumberFormat="1" applyFont="1" applyFill="1" applyBorder="1" applyAlignment="1">
      <alignment horizontal="center" vertical="center"/>
    </xf>
    <xf numFmtId="3" fontId="1" fillId="0" borderId="73" xfId="0" applyNumberFormat="1" applyFont="1" applyFill="1" applyBorder="1" applyAlignment="1">
      <alignment horizontal="center" vertical="center"/>
    </xf>
    <xf numFmtId="165" fontId="1" fillId="0" borderId="71" xfId="0" applyNumberFormat="1" applyFont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vertical="center" wrapText="1"/>
    </xf>
    <xf numFmtId="16" fontId="1" fillId="0" borderId="63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69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165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20" fillId="0" borderId="36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center" vertical="center"/>
    </xf>
    <xf numFmtId="4" fontId="2" fillId="2" borderId="55" xfId="0" applyNumberFormat="1" applyFont="1" applyFill="1" applyBorder="1" applyAlignment="1">
      <alignment horizontal="center" vertical="center"/>
    </xf>
    <xf numFmtId="3" fontId="1" fillId="2" borderId="66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center" vertical="center"/>
    </xf>
    <xf numFmtId="0" fontId="21" fillId="0" borderId="0" xfId="0" applyFont="1" applyFill="1"/>
    <xf numFmtId="16" fontId="22" fillId="0" borderId="34" xfId="0" applyNumberFormat="1" applyFont="1" applyBorder="1" applyAlignment="1">
      <alignment horizontal="center" vertical="center"/>
    </xf>
    <xf numFmtId="0" fontId="22" fillId="2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center" vertical="center" wrapText="1"/>
    </xf>
    <xf numFmtId="4" fontId="24" fillId="2" borderId="18" xfId="0" applyNumberFormat="1" applyFont="1" applyFill="1" applyBorder="1" applyAlignment="1">
      <alignment horizontal="center" vertical="center"/>
    </xf>
    <xf numFmtId="3" fontId="24" fillId="2" borderId="66" xfId="0" applyNumberFormat="1" applyFont="1" applyFill="1" applyBorder="1" applyAlignment="1">
      <alignment horizontal="center" vertical="center"/>
    </xf>
    <xf numFmtId="4" fontId="24" fillId="2" borderId="26" xfId="0" applyNumberFormat="1" applyFont="1" applyFill="1" applyBorder="1" applyAlignment="1">
      <alignment horizontal="center" vertical="center"/>
    </xf>
    <xf numFmtId="4" fontId="24" fillId="2" borderId="55" xfId="0" applyNumberFormat="1" applyFont="1" applyFill="1" applyBorder="1" applyAlignment="1">
      <alignment horizontal="center" vertical="center"/>
    </xf>
    <xf numFmtId="3" fontId="22" fillId="2" borderId="6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39" xfId="0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3" fontId="1" fillId="0" borderId="5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16" fontId="1" fillId="0" borderId="71" xfId="0" applyNumberFormat="1" applyFont="1" applyFill="1" applyBorder="1" applyAlignment="1">
      <alignment horizontal="center" vertical="top"/>
    </xf>
    <xf numFmtId="0" fontId="1" fillId="0" borderId="50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4" fontId="2" fillId="0" borderId="33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vertical="top" wrapText="1"/>
    </xf>
    <xf numFmtId="16" fontId="1" fillId="0" borderId="3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6" fillId="0" borderId="35" xfId="0" applyNumberFormat="1" applyFont="1" applyFill="1" applyBorder="1" applyAlignment="1">
      <alignment horizontal="right" vertical="top" wrapText="1"/>
    </xf>
    <xf numFmtId="3" fontId="1" fillId="0" borderId="35" xfId="0" applyNumberFormat="1" applyFont="1" applyFill="1" applyBorder="1" applyAlignment="1">
      <alignment vertical="top" wrapText="1"/>
    </xf>
    <xf numFmtId="0" fontId="1" fillId="2" borderId="38" xfId="0" applyFont="1" applyFill="1" applyBorder="1" applyAlignment="1">
      <alignment horizontal="center" vertical="top"/>
    </xf>
    <xf numFmtId="0" fontId="1" fillId="2" borderId="39" xfId="0" applyFont="1" applyFill="1" applyBorder="1" applyAlignment="1">
      <alignment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7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right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right" vertical="center" wrapText="1"/>
    </xf>
    <xf numFmtId="4" fontId="2" fillId="0" borderId="67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right" wrapText="1"/>
    </xf>
    <xf numFmtId="0" fontId="0" fillId="0" borderId="0" xfId="0" applyBorder="1"/>
    <xf numFmtId="4" fontId="2" fillId="0" borderId="67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right" wrapText="1"/>
    </xf>
    <xf numFmtId="0" fontId="0" fillId="0" borderId="15" xfId="0" applyBorder="1"/>
    <xf numFmtId="4" fontId="2" fillId="0" borderId="8" xfId="0" applyNumberFormat="1" applyFont="1" applyBorder="1" applyAlignment="1">
      <alignment horizontal="center"/>
    </xf>
    <xf numFmtId="4" fontId="1" fillId="0" borderId="65" xfId="0" applyNumberFormat="1" applyFont="1" applyBorder="1" applyAlignment="1">
      <alignment horizontal="center"/>
    </xf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1;&#1077;&#1095;&#1077;&#1073;&#1085;&#1072;&#1103;%20&#1092;&#1080;&#1079;&#1082;&#1091;&#1083;&#1100;&#1090;&#1091;&#1088;&#1072;%2004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2018%20&#1075;&#1086;&#1076;/&#1059;&#1089;&#1083;&#1091;&#1075;&#1080;%20&#1087;&#1088;&#1086;&#1082;&#1072;&#1090;&#1072;%20&#1095;&#1072;&#1081;&#1085;&#1080;&#1082;&#1072;%2001-20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2018%20&#1075;&#1086;&#1076;/&#1059;&#1089;&#1083;&#1091;&#1075;&#1080;%20&#1087;&#1088;&#1086;&#1082;&#1072;&#1090;&#1072;%20&#1073;&#1080;&#1083;&#1100;&#1103;&#1088;&#1076;,%20&#1090;&#1077;&#1085;&#1085;&#1080;&#1089;%2001-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41;&#1072;&#1089;&#1089;&#1077;&#1081;&#1085;%2004-2019/&#1059;&#1089;&#1083;&#1091;&#1075;&#1080;%20&#1073;&#1072;&#1089;&#1089;&#1077;&#1081;&#1085;&#1072;,%20&#1072;&#1082;&#1074;&#1072;&#1072;&#1101;&#1088;&#1086;&#1073;&#1080;&#1082;&#1072;,%20&#1086;&#1073;&#1091;&#1095;&#1077;&#1085;&#1080;&#1077;%20&#1087;&#1083;&#1072;&#1074;&#1072;&#1085;&#1080;&#1102;%20%2004-20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7;&#1090;&#1080;&#1088;&#1072;&#1083;&#1100;&#1085;&#1072;&#1103;%20&#1084;&#1072;&#1096;&#1080;&#1085;&#1072;/&#1059;&#1089;&#1083;&#1091;&#1075;&#1080;%20&#1087;&#1088;&#1086;&#1082;&#1072;&#1090;&#1072;%20&#1089;&#1090;&#1080;&#1088;&#1072;&#1083;&#1100;&#1085;&#1086;&#1081;%20&#1084;&#1072;&#1096;&#1080;&#1085;&#1099;%2012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5;&#1083;&#1072;&#1090;&#1085;&#1099;&#1077;%20&#1091;&#1089;&#1083;&#1091;&#1075;&#1080;%20&#1076;&#1080;&#1072;&#1075;&#1085;&#1086;&#1089;&#1090;&#1080;&#1082;&#1072;%2004-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5;&#1083;&#1072;&#1090;&#1085;&#1099;&#1077;%20&#1091;&#1089;&#1083;&#1091;&#1075;&#1080;%20&#1087;&#1088;&#1080;&#1077;&#1084;%20&#1074;&#1088;&#1072;&#1095;&#1072;%2004-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9;&#1089;&#1083;&#1091;&#1075;&#1080;%20&#1087;&#1086;%20&#1084;&#1072;&#1085;&#1080;&#1087;&#1091;&#1083;&#1103;&#1094;&#1080;&#1103;&#1084;%20&#1086;&#1073;&#1097;&#1077;&#1075;&#1086;%20&#1085;&#1072;&#1079;&#1085;&#1072;&#1095;&#1077;&#1085;&#1080;&#1103;%2004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60;&#1080;&#1090;&#1086;&#1095;&#1072;&#1081;%2004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5;&#1083;&#1072;&#1090;&#1085;&#1099;&#1077;%20&#1091;&#1089;&#1083;&#1091;&#1075;&#1080;%20&#1084;&#1072;&#1089;&#1089;&#1072;&#1078;&#1072;%20%2003-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5;&#1083;&#1072;&#1090;&#1085;&#1099;&#1077;%20&#1091;&#1089;&#1083;&#1091;&#1075;&#1080;%20&#1092;&#1080;&#1079;&#1080;&#1086;&#1090;&#1077;&#1088;&#1072;&#1087;&#1080;&#1103;%20%2002-2020%20(&#1074;&#1074;&#1086;&#1076;&#1080;&#1090;&#1089;&#1103;%20&#1080;&#1085;&#1076;&#1091;&#1082;&#1090;&#1086;&#1084;&#1077;&#1090;&#1088;&#1080;&#1103;,%20&#1073;&#1077;&#1089;&#1082;&#1086;&#1085;&#1090;&#1072;&#1082;&#1090;&#1085;&#1099;&#1081;%20&#1084;&#1072;&#1089;&#1089;&#1072;&#107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43;&#1080;&#1085;&#1077;&#1082;&#1086;&#1083;&#1086;&#1075;&#1080;&#1103;%20&#1080;%20&#1072;&#1082;&#1091;&#1096;&#1077;&#1088;&#1089;&#1090;&#1074;&#1086;%20%20%20%2001-2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2018%20&#1075;&#1086;&#1076;/&#1059;&#1089;&#1083;&#1091;&#1075;&#1080;%20&#1087;&#1088;&#1086;&#1082;&#1072;&#1090;&#1072;%20&#1083;&#1099;&#1078;%2001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2р"/>
      <sheetName val="2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6">
          <cell r="G26">
            <v>2.4</v>
          </cell>
        </row>
      </sheetData>
      <sheetData sheetId="1">
        <row r="26">
          <cell r="G26">
            <v>3.47</v>
          </cell>
        </row>
      </sheetData>
      <sheetData sheetId="2">
        <row r="26">
          <cell r="G26">
            <v>3.47</v>
          </cell>
        </row>
      </sheetData>
      <sheetData sheetId="3">
        <row r="26">
          <cell r="G26">
            <v>2.4</v>
          </cell>
        </row>
      </sheetData>
      <sheetData sheetId="4"/>
      <sheetData sheetId="5"/>
      <sheetData sheetId="6"/>
      <sheetData sheetId="7"/>
      <sheetData sheetId="8">
        <row r="8">
          <cell r="B8" t="str">
    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    </cell>
        </row>
        <row r="9">
          <cell r="B9" t="str">
            <v>Лечебная физкультура для беременных: при малогрупповом методе занятий (до 5 человек)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"/>
      <sheetName val="Уровень цен "/>
      <sheetName val="Анализ стоимости"/>
      <sheetName val="3 Прокат чайников"/>
      <sheetName val="Ставка 01.2018"/>
      <sheetName val="срок службы"/>
      <sheetName val="нормы времени "/>
    </sheetNames>
    <sheetDataSet>
      <sheetData sheetId="0">
        <row r="13">
          <cell r="B13" t="str">
            <v>Прокат электрочайника</v>
          </cell>
          <cell r="C13" t="str">
            <v xml:space="preserve"> 1 сутки</v>
          </cell>
          <cell r="F13">
            <v>1.4</v>
          </cell>
          <cell r="G13">
            <v>0.23</v>
          </cell>
        </row>
      </sheetData>
      <sheetData sheetId="1"/>
      <sheetData sheetId="2">
        <row r="8">
          <cell r="B8" t="str">
            <v>Прокат электрочайника  на 1 сутки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ости"/>
      <sheetName val="1 Прокат бильяр"/>
      <sheetName val="1 р бильярд"/>
      <sheetName val="2 Прокат тенниса"/>
      <sheetName val="2 р Прокат тенниса"/>
      <sheetName val="Энергетика"/>
      <sheetName val="Ставка 01.2018"/>
      <sheetName val="Площади"/>
      <sheetName val="срок службы"/>
      <sheetName val="время работы"/>
      <sheetName val="нормы времени"/>
    </sheetNames>
    <sheetDataSet>
      <sheetData sheetId="0">
        <row r="13">
          <cell r="B13" t="str">
            <v>Прокат бильярда</v>
          </cell>
          <cell r="C13" t="str">
            <v xml:space="preserve"> 1 час</v>
          </cell>
          <cell r="F13">
            <v>3.6</v>
          </cell>
          <cell r="G13">
            <v>0.6</v>
          </cell>
        </row>
        <row r="14">
          <cell r="B14" t="str">
            <v>Прокат настольного тенниса</v>
          </cell>
          <cell r="C14" t="str">
            <v xml:space="preserve"> 1 час</v>
          </cell>
          <cell r="F14">
            <v>2.2000000000000002</v>
          </cell>
          <cell r="G14">
            <v>0.37</v>
          </cell>
        </row>
      </sheetData>
      <sheetData sheetId="1"/>
      <sheetData sheetId="2">
        <row r="8">
          <cell r="B8" t="str">
            <v xml:space="preserve">Прокат бильярда  на 1 час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рейскурант"/>
      <sheetName val="1Уровень цен"/>
      <sheetName val="1Анализ стоимости"/>
      <sheetName val="1 Бассейн"/>
      <sheetName val="1 р"/>
      <sheetName val="2Авкааэробика"/>
      <sheetName val="2р"/>
      <sheetName val="3 Обучение плаванию"/>
      <sheetName val="3 р"/>
      <sheetName val="Энергетика"/>
      <sheetName val="Энергетика для аквааэробики"/>
      <sheetName val="Ставка 04.2019"/>
      <sheetName val="Площади"/>
    </sheetNames>
    <sheetDataSet>
      <sheetData sheetId="0"/>
      <sheetData sheetId="1"/>
      <sheetData sheetId="2"/>
      <sheetData sheetId="3">
        <row r="35">
          <cell r="G35">
            <v>0.72</v>
          </cell>
        </row>
        <row r="36">
          <cell r="G36">
            <v>4.3</v>
          </cell>
        </row>
      </sheetData>
      <sheetData sheetId="4">
        <row r="35">
          <cell r="G35">
            <v>1.1100000000000001</v>
          </cell>
        </row>
        <row r="36">
          <cell r="G36">
            <v>6.68</v>
          </cell>
        </row>
      </sheetData>
      <sheetData sheetId="5">
        <row r="35">
          <cell r="G35">
            <v>0.82</v>
          </cell>
        </row>
        <row r="36">
          <cell r="G36">
            <v>4.9000000000000004</v>
          </cell>
        </row>
      </sheetData>
      <sheetData sheetId="6">
        <row r="35">
          <cell r="G35">
            <v>1.1599999999999999</v>
          </cell>
        </row>
        <row r="36">
          <cell r="G36">
            <v>6.97</v>
          </cell>
        </row>
      </sheetData>
      <sheetData sheetId="7">
        <row r="35">
          <cell r="G35">
            <v>0.77</v>
          </cell>
        </row>
        <row r="36">
          <cell r="G36">
            <v>4.6399999999999997</v>
          </cell>
        </row>
      </sheetData>
      <sheetData sheetId="8">
        <row r="35">
          <cell r="G35">
            <v>1.1299999999999999</v>
          </cell>
        </row>
        <row r="36">
          <cell r="G36">
            <v>6.76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"/>
      <sheetName val="Уровень цен "/>
      <sheetName val="Анализ стоимости"/>
      <sheetName val="1Услуги по стирке Экспресс"/>
      <sheetName val="2Услуги по стирке Экспресс"/>
      <sheetName val="1Услуги по стирке Комби."/>
      <sheetName val="2Услуги по стирке Комби."/>
      <sheetName val="1Услуги по стирке Интен."/>
      <sheetName val="2Услуги по стирке Интен."/>
      <sheetName val="Ставка 12.2017"/>
      <sheetName val="срок службы"/>
      <sheetName val="норма расхода"/>
      <sheetName val="нормы времени "/>
    </sheetNames>
    <sheetDataSet>
      <sheetData sheetId="0"/>
      <sheetData sheetId="1">
        <row r="8">
          <cell r="B8" t="str">
            <v>Услуги по стирке белья:</v>
          </cell>
          <cell r="C8" t="str">
            <v xml:space="preserve">1 стирка </v>
          </cell>
        </row>
        <row r="9">
          <cell r="B9" t="str">
            <v>Программа "Интенсивная стирка", 150 мин.</v>
          </cell>
        </row>
        <row r="10">
          <cell r="B10" t="str">
            <v>Программа "Комби-стирка", 60 мин.</v>
          </cell>
        </row>
        <row r="11">
          <cell r="B11" t="str">
            <v>Программа "Экспресс-стирка", 35 мин.</v>
          </cell>
        </row>
      </sheetData>
      <sheetData sheetId="2"/>
      <sheetData sheetId="3">
        <row r="31">
          <cell r="G31">
            <v>0.42</v>
          </cell>
        </row>
        <row r="32">
          <cell r="G32">
            <v>2.5</v>
          </cell>
        </row>
      </sheetData>
      <sheetData sheetId="4"/>
      <sheetData sheetId="5">
        <row r="31">
          <cell r="G31">
            <v>0.43</v>
          </cell>
        </row>
        <row r="32">
          <cell r="G32">
            <v>2.6</v>
          </cell>
        </row>
      </sheetData>
      <sheetData sheetId="6"/>
      <sheetData sheetId="7">
        <row r="31">
          <cell r="G31">
            <v>0.48</v>
          </cell>
        </row>
        <row r="32">
          <cell r="G32">
            <v>2.9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(2)"/>
      <sheetName val="Уровень цен"/>
      <sheetName val="Анализ стоим"/>
      <sheetName val="Тариф. ставки"/>
      <sheetName val="1 Забор крови палец"/>
      <sheetName val="1р"/>
      <sheetName val="2 Пипетирование стек."/>
      <sheetName val="2р "/>
      <sheetName val="2 Пипетирование полуав."/>
      <sheetName val="2а р "/>
      <sheetName val="3 Гемоглобин"/>
      <sheetName val="3р  "/>
      <sheetName val="4 Эритроциты"/>
      <sheetName val="4р  "/>
      <sheetName val="5 СОЭ"/>
      <sheetName val="5р   "/>
      <sheetName val="6 Лейкоциты"/>
      <sheetName val="6р  "/>
      <sheetName val="7 прием"/>
      <sheetName val="7 р  "/>
      <sheetName val="8 Забор кров 1 показ"/>
      <sheetName val="8р  "/>
      <sheetName val="9 Тромбоциты"/>
      <sheetName val="9р"/>
      <sheetName val="10 Обработка крови для сыворотк"/>
      <sheetName val="10  р"/>
      <sheetName val="11 Глюкоза"/>
      <sheetName val="11р"/>
      <sheetName val="12 рН мочи"/>
      <sheetName val="12 р  "/>
      <sheetName val="13 Глюкоза в моче"/>
      <sheetName val="13 р  "/>
      <sheetName val="14 Белок в моче"/>
      <sheetName val="14 р"/>
      <sheetName val="15 Белок в моче 2"/>
      <sheetName val="15 р 2"/>
      <sheetName val="16 Кетоновы тела "/>
      <sheetName val="16 р"/>
      <sheetName val="17 Микроскоп ис. мочи в норме"/>
      <sheetName val="17р  "/>
      <sheetName val="18 Микроскоп патология"/>
      <sheetName val="18р  "/>
      <sheetName val="19 Анализ по Нечипоренко"/>
      <sheetName val="19р"/>
      <sheetName val="20 Трихомонад"/>
      <sheetName val="20р"/>
      <sheetName val="21 Приготов."/>
      <sheetName val="21р"/>
      <sheetName val="22 Морфолог. анализ"/>
      <sheetName val="22р"/>
      <sheetName val="23 Морфол. патол"/>
      <sheetName val="23р"/>
      <sheetName val="Инструмент 1 кардиогр"/>
      <sheetName val="1  р"/>
      <sheetName val="Цена материалов"/>
      <sheetName val="Лист1"/>
      <sheetName val="Лист3"/>
    </sheetNames>
    <sheetDataSet>
      <sheetData sheetId="0"/>
      <sheetData sheetId="1"/>
      <sheetData sheetId="2"/>
      <sheetData sheetId="3">
        <row r="9">
          <cell r="D9">
            <v>4.5</v>
          </cell>
          <cell r="G9">
            <v>5.97</v>
          </cell>
        </row>
        <row r="46">
          <cell r="D46">
            <v>3.83</v>
          </cell>
          <cell r="G46">
            <v>5.82</v>
          </cell>
        </row>
        <row r="67">
          <cell r="D67">
            <v>3.55</v>
          </cell>
          <cell r="G67">
            <v>5.28</v>
          </cell>
        </row>
        <row r="78">
          <cell r="D78">
            <v>3.83</v>
          </cell>
          <cell r="G78">
            <v>5.63</v>
          </cell>
        </row>
        <row r="89">
          <cell r="D89">
            <v>2.84</v>
          </cell>
          <cell r="G89">
            <v>3.9</v>
          </cell>
        </row>
        <row r="95">
          <cell r="D95">
            <v>2.92</v>
          </cell>
          <cell r="G95">
            <v>3.75</v>
          </cell>
        </row>
        <row r="103">
          <cell r="D103">
            <v>3.7</v>
          </cell>
          <cell r="G103">
            <v>5.7</v>
          </cell>
        </row>
      </sheetData>
      <sheetData sheetId="4"/>
      <sheetData sheetId="5">
        <row r="11">
          <cell r="A11" t="str">
            <v>Взятие крови из пальца для всего спектра гематологических исследований в понятии "общий анализ крови"</v>
          </cell>
        </row>
        <row r="26">
          <cell r="G26">
            <v>0.6</v>
          </cell>
        </row>
        <row r="30">
          <cell r="P30">
            <v>0.41</v>
          </cell>
        </row>
      </sheetData>
      <sheetData sheetId="6">
        <row r="26">
          <cell r="G26">
            <v>1</v>
          </cell>
        </row>
        <row r="27">
          <cell r="D27" t="str">
            <v>курс на 14.12.18 за 100 рос. руб.</v>
          </cell>
          <cell r="E27">
            <v>3.2021000000000002</v>
          </cell>
        </row>
      </sheetData>
      <sheetData sheetId="7">
        <row r="11">
          <cell r="A11" t="str">
            <v>Пипетирование стеклянными пипетками</v>
          </cell>
        </row>
        <row r="26">
          <cell r="G26">
            <v>0.04</v>
          </cell>
        </row>
        <row r="27">
          <cell r="P27">
            <v>0.3</v>
          </cell>
        </row>
      </sheetData>
      <sheetData sheetId="8">
        <row r="26">
          <cell r="G26">
            <v>0.05</v>
          </cell>
        </row>
      </sheetData>
      <sheetData sheetId="9">
        <row r="11">
          <cell r="A11" t="str">
            <v>Пипетирование полуавтоматическими дозаторами</v>
          </cell>
        </row>
        <row r="26">
          <cell r="G26">
            <v>0.04</v>
          </cell>
        </row>
        <row r="27">
          <cell r="P27">
            <v>0.18</v>
          </cell>
        </row>
      </sheetData>
      <sheetData sheetId="10">
        <row r="26">
          <cell r="G26">
            <v>0.05</v>
          </cell>
        </row>
      </sheetData>
      <sheetData sheetId="11">
        <row r="11">
          <cell r="A11" t="str">
            <v>Определение гемоглобина гемоглобинцианидный методом</v>
          </cell>
        </row>
        <row r="26">
          <cell r="G26">
            <v>0.59</v>
          </cell>
        </row>
        <row r="27">
          <cell r="P27">
            <v>0.03</v>
          </cell>
        </row>
      </sheetData>
      <sheetData sheetId="12">
        <row r="26">
          <cell r="G26">
            <v>0.9</v>
          </cell>
        </row>
      </sheetData>
      <sheetData sheetId="13">
        <row r="11">
          <cell r="A11" t="str">
            <v>Подсчет эритроцитов в счетной камере</v>
          </cell>
        </row>
        <row r="26">
          <cell r="G26">
            <v>1.1000000000000001</v>
          </cell>
        </row>
        <row r="27">
          <cell r="P27">
            <v>0.24</v>
          </cell>
        </row>
      </sheetData>
      <sheetData sheetId="14">
        <row r="26">
          <cell r="G26">
            <v>1.42</v>
          </cell>
        </row>
      </sheetData>
      <sheetData sheetId="15">
        <row r="11">
          <cell r="A11" t="str">
            <v xml:space="preserve"> Определение скорости оседания эритроцитов</v>
          </cell>
        </row>
        <row r="26">
          <cell r="G26">
            <v>0.25</v>
          </cell>
          <cell r="P26">
            <v>0.01</v>
          </cell>
        </row>
      </sheetData>
      <sheetData sheetId="16">
        <row r="26">
          <cell r="G26">
            <v>0.4</v>
          </cell>
        </row>
      </sheetData>
      <sheetData sheetId="17">
        <row r="11">
          <cell r="A11" t="str">
            <v>Подсчет лейкоцитов в счетной камере</v>
          </cell>
        </row>
        <row r="26">
          <cell r="G26">
            <v>1</v>
          </cell>
        </row>
        <row r="27">
          <cell r="P27">
            <v>0.03</v>
          </cell>
        </row>
      </sheetData>
      <sheetData sheetId="18">
        <row r="26">
          <cell r="G26">
            <v>1.2</v>
          </cell>
        </row>
      </sheetData>
      <sheetData sheetId="19">
        <row r="11">
          <cell r="A11" t="str">
            <v>Прием и регистрация проб</v>
          </cell>
        </row>
        <row r="26">
          <cell r="G26">
            <v>0.6</v>
          </cell>
        </row>
        <row r="27">
          <cell r="P27">
            <v>0.06</v>
          </cell>
        </row>
      </sheetData>
      <sheetData sheetId="20">
        <row r="26">
          <cell r="G26">
            <v>0.6</v>
          </cell>
        </row>
      </sheetData>
      <sheetData sheetId="21">
        <row r="26">
          <cell r="G26">
            <v>0.25</v>
          </cell>
        </row>
        <row r="27">
          <cell r="P27">
            <v>0.41</v>
          </cell>
        </row>
      </sheetData>
      <sheetData sheetId="22">
        <row r="26">
          <cell r="G26">
            <v>0.35</v>
          </cell>
        </row>
      </sheetData>
      <sheetData sheetId="23">
        <row r="11">
          <cell r="A11" t="str">
            <v>Подсчет тромбоцитов в окрашенных мазках по Фонио</v>
          </cell>
        </row>
        <row r="26">
          <cell r="G26">
            <v>2.7</v>
          </cell>
        </row>
        <row r="27">
          <cell r="P27">
            <v>0.09</v>
          </cell>
        </row>
      </sheetData>
      <sheetData sheetId="24">
        <row r="26">
          <cell r="G26">
            <v>4.5199999999999996</v>
          </cell>
        </row>
        <row r="27">
          <cell r="G27">
            <v>141.16</v>
          </cell>
        </row>
      </sheetData>
      <sheetData sheetId="25">
        <row r="11">
          <cell r="A11" t="str">
            <v>Обработка  крови для получения сыворотки</v>
          </cell>
        </row>
        <row r="26">
          <cell r="G26">
            <v>0.45</v>
          </cell>
        </row>
        <row r="28">
          <cell r="P28">
            <v>0</v>
          </cell>
        </row>
      </sheetData>
      <sheetData sheetId="26">
        <row r="26">
          <cell r="G26">
            <v>0.64</v>
          </cell>
        </row>
      </sheetData>
      <sheetData sheetId="27">
        <row r="11">
          <cell r="A11" t="str">
            <v>Определение глюкозы ферментативным методом</v>
          </cell>
        </row>
        <row r="26">
          <cell r="G26">
            <v>0.88</v>
          </cell>
        </row>
        <row r="28">
          <cell r="P28">
            <v>0.15</v>
          </cell>
        </row>
      </sheetData>
      <sheetData sheetId="28">
        <row r="26">
          <cell r="G26">
            <v>1.34</v>
          </cell>
        </row>
      </sheetData>
      <sheetData sheetId="29">
        <row r="11">
          <cell r="A11" t="str">
            <v xml:space="preserve">Определение количества, цвета, прозрачности, наличия осадка, относительной плотности, рН  </v>
          </cell>
        </row>
        <row r="26">
          <cell r="G26">
            <v>0.24</v>
          </cell>
        </row>
        <row r="27">
          <cell r="P27">
            <v>0.06</v>
          </cell>
        </row>
      </sheetData>
      <sheetData sheetId="30">
        <row r="26">
          <cell r="G26">
            <v>0.42</v>
          </cell>
        </row>
      </sheetData>
      <sheetData sheetId="31">
        <row r="11">
          <cell r="A11" t="str">
            <v>Обнаружение глюкозы экспресс-тестом</v>
          </cell>
        </row>
        <row r="27">
          <cell r="G27">
            <v>0.37</v>
          </cell>
        </row>
        <row r="28">
          <cell r="P28">
            <v>0.26</v>
          </cell>
        </row>
      </sheetData>
      <sheetData sheetId="32">
        <row r="26">
          <cell r="G26">
            <v>0.6</v>
          </cell>
        </row>
      </sheetData>
      <sheetData sheetId="33">
        <row r="11">
          <cell r="A11" t="str">
            <v>Обнаружение белка с сульфосалициловой кислотой</v>
          </cell>
        </row>
        <row r="26">
          <cell r="G26">
            <v>0.25</v>
          </cell>
        </row>
        <row r="27">
          <cell r="P27">
            <v>0.01</v>
          </cell>
        </row>
      </sheetData>
      <sheetData sheetId="34">
        <row r="26">
          <cell r="G26">
            <v>0.35</v>
          </cell>
        </row>
      </sheetData>
      <sheetData sheetId="35">
        <row r="11">
          <cell r="A11" t="str">
            <v>Определение белка с сульфосалициловой кислотой</v>
          </cell>
        </row>
        <row r="26">
          <cell r="G26">
            <v>1</v>
          </cell>
        </row>
        <row r="27">
          <cell r="P27">
            <v>0.12</v>
          </cell>
        </row>
      </sheetData>
      <sheetData sheetId="36">
        <row r="26">
          <cell r="G26">
            <v>1.56</v>
          </cell>
        </row>
      </sheetData>
      <sheetData sheetId="37">
        <row r="11">
          <cell r="A11" t="str">
            <v>Обнаружение кетоновых тел экспресс-тестом</v>
          </cell>
        </row>
        <row r="26">
          <cell r="G26">
            <v>0.37</v>
          </cell>
        </row>
        <row r="27">
          <cell r="P27">
            <v>0.1</v>
          </cell>
        </row>
      </sheetData>
      <sheetData sheetId="38">
        <row r="26">
          <cell r="G26">
            <v>0.6</v>
          </cell>
        </row>
      </sheetData>
      <sheetData sheetId="39">
        <row r="11">
          <cell r="A11" t="str">
            <v>Микроскопическое исследование осадка (в норме)</v>
          </cell>
        </row>
        <row r="26">
          <cell r="G26">
            <v>0.6</v>
          </cell>
        </row>
        <row r="27">
          <cell r="P27">
            <v>0.05</v>
          </cell>
        </row>
      </sheetData>
      <sheetData sheetId="40">
        <row r="26">
          <cell r="G26">
            <v>1</v>
          </cell>
        </row>
      </sheetData>
      <sheetData sheetId="41">
        <row r="11">
          <cell r="A11" t="str">
            <v>Микроскопическое исследование осадка при патологии (белок в моче)</v>
          </cell>
        </row>
        <row r="26">
          <cell r="G26">
            <v>0.88</v>
          </cell>
        </row>
        <row r="28">
          <cell r="P28">
            <v>0.05</v>
          </cell>
        </row>
      </sheetData>
      <sheetData sheetId="42">
        <row r="26">
          <cell r="G26">
            <v>1.35</v>
          </cell>
        </row>
      </sheetData>
      <sheetData sheetId="43">
        <row r="11">
          <cell r="A11" t="str">
            <v>Подсчет количества форменных элементов методом Нечипоренко</v>
          </cell>
        </row>
        <row r="26">
          <cell r="G26">
            <v>2.16</v>
          </cell>
        </row>
        <row r="27">
          <cell r="P27">
            <v>0.06</v>
          </cell>
        </row>
      </sheetData>
      <sheetData sheetId="44">
        <row r="26">
          <cell r="G26">
            <v>3.2</v>
          </cell>
        </row>
        <row r="27">
          <cell r="G27">
            <v>99.93</v>
          </cell>
        </row>
      </sheetData>
      <sheetData sheetId="45">
        <row r="11">
          <cell r="A11" t="str">
            <v>Микроскопическое исследование препаратов, окрашенных метиленовым синим</v>
          </cell>
        </row>
        <row r="26">
          <cell r="G26">
            <v>2.2000000000000002</v>
          </cell>
        </row>
        <row r="30">
          <cell r="P30">
            <v>0.08</v>
          </cell>
        </row>
      </sheetData>
      <sheetData sheetId="46">
        <row r="26">
          <cell r="G26">
            <v>3</v>
          </cell>
        </row>
        <row r="27">
          <cell r="G27">
            <v>93.69</v>
          </cell>
        </row>
      </sheetData>
      <sheetData sheetId="47">
        <row r="11">
          <cell r="A11" t="str">
    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    </cell>
        </row>
        <row r="26">
          <cell r="G26">
            <v>2</v>
          </cell>
        </row>
        <row r="27">
          <cell r="P27">
            <v>0.05</v>
          </cell>
        </row>
      </sheetData>
      <sheetData sheetId="48">
        <row r="26">
          <cell r="G26">
            <v>3</v>
          </cell>
        </row>
      </sheetData>
      <sheetData sheetId="49">
        <row r="11">
          <cell r="A11" t="str">
    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    </cell>
        </row>
        <row r="26">
          <cell r="G26">
            <v>1.7</v>
          </cell>
        </row>
        <row r="27">
          <cell r="P27">
            <v>0.04</v>
          </cell>
        </row>
      </sheetData>
      <sheetData sheetId="50">
        <row r="26">
          <cell r="G26">
            <v>2.35</v>
          </cell>
        </row>
      </sheetData>
      <sheetData sheetId="51"/>
      <sheetData sheetId="52"/>
      <sheetData sheetId="53">
        <row r="11">
          <cell r="A11" t="str">
            <v>Электрокардиограмма в 12 отведениях без функциональных проб</v>
          </cell>
        </row>
        <row r="28">
          <cell r="G28">
            <v>3.7</v>
          </cell>
        </row>
        <row r="31">
          <cell r="P31">
            <v>0.4</v>
          </cell>
        </row>
      </sheetData>
      <sheetData sheetId="54">
        <row r="28">
          <cell r="G28">
            <v>5.7</v>
          </cell>
        </row>
      </sheetData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 неврол"/>
      <sheetName val="1р"/>
      <sheetName val="2 Повтор. прием"/>
      <sheetName val="2р"/>
      <sheetName val="3 Первич прием терап"/>
      <sheetName val="3р"/>
      <sheetName val="4 Повтор прием терап"/>
      <sheetName val="4р"/>
      <sheetName val="5р"/>
      <sheetName val="5 Педиатр"/>
      <sheetName val="6 Повт.педиатр"/>
      <sheetName val="6р"/>
      <sheetName val="Цена на препараты"/>
    </sheetNames>
    <sheetDataSet>
      <sheetData sheetId="0"/>
      <sheetData sheetId="1"/>
      <sheetData sheetId="2"/>
      <sheetData sheetId="3"/>
      <sheetData sheetId="4">
        <row r="12">
          <cell r="A12" t="str">
            <v>Первичный прием врача-невролога</v>
          </cell>
        </row>
        <row r="28">
          <cell r="G28">
            <v>15.03</v>
          </cell>
        </row>
        <row r="32">
          <cell r="P32">
            <v>0.09</v>
          </cell>
        </row>
      </sheetData>
      <sheetData sheetId="5">
        <row r="28">
          <cell r="G28">
            <v>22.06</v>
          </cell>
        </row>
      </sheetData>
      <sheetData sheetId="6">
        <row r="12">
          <cell r="A12" t="str">
            <v>Повторный прием врача-невролога</v>
          </cell>
        </row>
        <row r="28">
          <cell r="G28">
            <v>9.49</v>
          </cell>
        </row>
        <row r="32">
          <cell r="P32">
            <v>0.09</v>
          </cell>
        </row>
      </sheetData>
      <sheetData sheetId="7">
        <row r="28">
          <cell r="G28">
            <v>12.78</v>
          </cell>
        </row>
      </sheetData>
      <sheetData sheetId="8">
        <row r="12">
          <cell r="A12" t="str">
            <v>Первичный прием врача-терапевта</v>
          </cell>
        </row>
        <row r="28">
          <cell r="G28">
            <v>13.64</v>
          </cell>
        </row>
        <row r="32">
          <cell r="P32">
            <v>0.09</v>
          </cell>
        </row>
      </sheetData>
      <sheetData sheetId="9">
        <row r="28">
          <cell r="G28">
            <v>19.14</v>
          </cell>
        </row>
      </sheetData>
      <sheetData sheetId="10">
        <row r="12">
          <cell r="A12" t="str">
            <v>Повторный прием врача-терапевта</v>
          </cell>
        </row>
        <row r="28">
          <cell r="G28">
            <v>8.14</v>
          </cell>
        </row>
        <row r="32">
          <cell r="P32">
            <v>0.09</v>
          </cell>
        </row>
      </sheetData>
      <sheetData sheetId="11">
        <row r="28">
          <cell r="G28">
            <v>11.64</v>
          </cell>
        </row>
      </sheetData>
      <sheetData sheetId="12">
        <row r="28">
          <cell r="G28">
            <v>15.21</v>
          </cell>
        </row>
      </sheetData>
      <sheetData sheetId="13">
        <row r="28">
          <cell r="G28">
            <v>10.43</v>
          </cell>
        </row>
        <row r="31">
          <cell r="P31">
            <v>0.09</v>
          </cell>
        </row>
      </sheetData>
      <sheetData sheetId="14">
        <row r="28">
          <cell r="G28">
            <v>5.28</v>
          </cell>
        </row>
        <row r="32">
          <cell r="P32">
            <v>0.09</v>
          </cell>
        </row>
      </sheetData>
      <sheetData sheetId="15">
        <row r="28">
          <cell r="G28">
            <v>7.61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нутрим.инъекция"/>
      <sheetName val="1р"/>
      <sheetName val="2 внутривенное капельное введ."/>
      <sheetName val="2р"/>
      <sheetName val="3 Подкожная инъекция"/>
      <sheetName val="3р"/>
      <sheetName val="4 Внутривенное струйное введени"/>
      <sheetName val="4р"/>
      <sheetName val="5 Внутрикожная инъекция"/>
      <sheetName val="5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8">
          <cell r="G28">
            <v>2.0099999999999998</v>
          </cell>
        </row>
        <row r="32">
          <cell r="O32">
            <v>1.4</v>
          </cell>
        </row>
      </sheetData>
      <sheetData sheetId="1">
        <row r="28">
          <cell r="G28">
            <v>2.64</v>
          </cell>
        </row>
      </sheetData>
      <sheetData sheetId="2">
        <row r="28">
          <cell r="G28">
            <v>7.04</v>
          </cell>
        </row>
        <row r="34">
          <cell r="O34">
            <v>2.0299999999999998</v>
          </cell>
        </row>
      </sheetData>
      <sheetData sheetId="3">
        <row r="28">
          <cell r="G28">
            <v>9.09</v>
          </cell>
        </row>
      </sheetData>
      <sheetData sheetId="4">
        <row r="28">
          <cell r="G28">
            <v>1.46</v>
          </cell>
        </row>
        <row r="30">
          <cell r="O30">
            <v>1.39</v>
          </cell>
        </row>
      </sheetData>
      <sheetData sheetId="5">
        <row r="28">
          <cell r="G28">
            <v>1.96</v>
          </cell>
        </row>
      </sheetData>
      <sheetData sheetId="6">
        <row r="28">
          <cell r="G28">
            <v>3.04</v>
          </cell>
        </row>
        <row r="33">
          <cell r="O33">
            <v>1.52</v>
          </cell>
        </row>
      </sheetData>
      <sheetData sheetId="7">
        <row r="28">
          <cell r="G28">
            <v>3.81</v>
          </cell>
        </row>
      </sheetData>
      <sheetData sheetId="8">
        <row r="28">
          <cell r="G28">
            <v>1.46</v>
          </cell>
        </row>
        <row r="31">
          <cell r="O31">
            <v>1.39</v>
          </cell>
        </row>
      </sheetData>
      <sheetData sheetId="9">
        <row r="28">
          <cell r="G28">
            <v>1.74</v>
          </cell>
        </row>
      </sheetData>
      <sheetData sheetId="10"/>
      <sheetData sheetId="11"/>
      <sheetData sheetId="12"/>
      <sheetData sheetId="13"/>
      <sheetData sheetId="14">
        <row r="8">
          <cell r="B8" t="str">
            <v>Внутримышечная инъекция</v>
          </cell>
        </row>
        <row r="9">
          <cell r="B9" t="str">
            <v>Внутривенное капельное введение раствора лекарственного средства объемом 200 мл</v>
          </cell>
        </row>
        <row r="10">
          <cell r="B10" t="str">
            <v>Подкожная инъекция</v>
          </cell>
        </row>
        <row r="11">
          <cell r="B11" t="str">
            <v>Внутривенное струйное введение лекарственных средств</v>
          </cell>
        </row>
        <row r="12">
          <cell r="B12" t="str">
            <v>Внутрикожная инъекция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4">
          <cell r="P24">
            <v>0.4</v>
          </cell>
        </row>
        <row r="26">
          <cell r="G26">
            <v>0.39</v>
          </cell>
        </row>
      </sheetData>
      <sheetData sheetId="1">
        <row r="26">
          <cell r="G26">
            <v>0.5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массаж стол"/>
      <sheetName val="1 Массаж головы"/>
      <sheetName val="1р"/>
      <sheetName val="2 Массаж лица"/>
      <sheetName val="2р"/>
      <sheetName val="3 Массаж шеи"/>
      <sheetName val="3р"/>
      <sheetName val="4 Массаж ворота"/>
      <sheetName val="4р"/>
      <sheetName val="5 Массаж рук"/>
      <sheetName val="5р"/>
      <sheetName val="6 Массаж лопатки"/>
      <sheetName val="6р"/>
      <sheetName val="7 Массаж плеча"/>
      <sheetName val="7р"/>
      <sheetName val="8 Массаж локтя"/>
      <sheetName val="8р"/>
      <sheetName val="9 Массаж лучезапястия"/>
      <sheetName val="9р"/>
      <sheetName val="10 Массаж кисти"/>
      <sheetName val="10р"/>
      <sheetName val="11 Массаж груди"/>
      <sheetName val="11р"/>
      <sheetName val="12р"/>
      <sheetName val="12 Массаж спины"/>
      <sheetName val="13 Массаж брюшины"/>
      <sheetName val="13р"/>
      <sheetName val="14 Массаж поясницы"/>
      <sheetName val="14р"/>
      <sheetName val="15 Массаж спины и поясницы"/>
      <sheetName val="15р"/>
      <sheetName val="16 Массаж шей-груд от.позв"/>
      <sheetName val="16р"/>
      <sheetName val="17 Массаж позвоноч"/>
      <sheetName val="17р"/>
      <sheetName val="18 Массаж ног"/>
      <sheetName val="18р"/>
      <sheetName val="19 Массаж ног и поясницы4"/>
      <sheetName val="19р"/>
      <sheetName val="20 Массаж тазобедрен сус"/>
      <sheetName val="20р"/>
      <sheetName val="21 Массаж колена"/>
      <sheetName val="21р"/>
      <sheetName val="22 Массаж голеностопа"/>
      <sheetName val="22р"/>
      <sheetName val="23 Массаж стопы"/>
      <sheetName val="23р"/>
      <sheetName val="24 Общий детский массаж"/>
      <sheetName val="24р"/>
      <sheetName val="Цена материалов"/>
      <sheetName val="Лист3"/>
    </sheetNames>
    <sheetDataSet>
      <sheetData sheetId="0"/>
      <sheetData sheetId="1"/>
      <sheetData sheetId="2"/>
      <sheetData sheetId="3"/>
      <sheetData sheetId="4"/>
      <sheetData sheetId="5">
        <row r="13">
          <cell r="A13" t="str">
            <v>Массаж головы (лобно-височной и затылочно-теменной области)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6">
        <row r="28">
          <cell r="G28">
            <v>5.48</v>
          </cell>
        </row>
      </sheetData>
      <sheetData sheetId="7">
        <row r="13">
          <cell r="A13" t="str">
            <v>Массаж лица (лобной, окологлазничной, верхне-и нижнечелюстной области)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8">
        <row r="28">
          <cell r="G28">
            <v>5.48</v>
          </cell>
        </row>
      </sheetData>
      <sheetData sheetId="9">
        <row r="13">
          <cell r="A13" t="str">
            <v>Массаж шеи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10">
        <row r="28">
          <cell r="G28">
            <v>5.48</v>
          </cell>
        </row>
      </sheetData>
      <sheetData sheetId="11">
        <row r="13">
          <cell r="A13" t="str">
            <v>Массаж воротниковой зоны (задней поверхности шеи, спины до уровня IV грудного позвонка, передней поверхности грудной клетки до 2-го ребра)</v>
          </cell>
        </row>
        <row r="28">
          <cell r="G28">
            <v>4.82</v>
          </cell>
        </row>
        <row r="30">
          <cell r="P30">
            <v>1.99</v>
          </cell>
        </row>
      </sheetData>
      <sheetData sheetId="12">
        <row r="28">
          <cell r="G28">
            <v>7.23</v>
          </cell>
        </row>
        <row r="29">
          <cell r="G29">
            <v>222.01</v>
          </cell>
        </row>
      </sheetData>
      <sheetData sheetId="13">
        <row r="13">
          <cell r="A13" t="str">
            <v>Массаж верхней конечности</v>
          </cell>
        </row>
        <row r="28">
          <cell r="G28">
            <v>4.82</v>
          </cell>
        </row>
        <row r="30">
          <cell r="P30">
            <v>1.99</v>
          </cell>
        </row>
      </sheetData>
      <sheetData sheetId="14">
        <row r="28">
          <cell r="G28">
            <v>7.23</v>
          </cell>
        </row>
        <row r="29">
          <cell r="G29">
            <v>222.01</v>
          </cell>
        </row>
      </sheetData>
      <sheetData sheetId="15">
        <row r="13">
          <cell r="A13" t="str">
            <v>Массаж верхней конечности, надплечья и области лопатки</v>
          </cell>
        </row>
        <row r="28">
          <cell r="G28">
            <v>5.98</v>
          </cell>
        </row>
        <row r="30">
          <cell r="P30">
            <v>1.99</v>
          </cell>
        </row>
      </sheetData>
      <sheetData sheetId="16">
        <row r="28">
          <cell r="G28">
            <v>9.09</v>
          </cell>
        </row>
        <row r="29">
          <cell r="G29">
            <v>279.13</v>
          </cell>
        </row>
      </sheetData>
      <sheetData sheetId="17">
        <row r="13">
          <cell r="A13" t="str">
            <v>Массаж плечевого сустава (верхней трети плеча, области плечевого сустава и надплечья одноименной стороны)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18">
        <row r="28">
          <cell r="G28">
            <v>5.48</v>
          </cell>
        </row>
        <row r="29">
          <cell r="G29">
            <v>168.27</v>
          </cell>
        </row>
      </sheetData>
      <sheetData sheetId="19">
        <row r="13">
          <cell r="A13" t="str">
            <v>Массаж локтевого сустава (верхней трети предплечья, области локтевого сустава и нижней трети плеча)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20">
        <row r="28">
          <cell r="G28">
            <v>5.48</v>
          </cell>
        </row>
        <row r="29">
          <cell r="G29">
            <v>168.27</v>
          </cell>
        </row>
      </sheetData>
      <sheetData sheetId="21">
        <row r="13">
          <cell r="A13" t="str">
            <v>Массаж лучезапястного сустава (проксимального отдела кисти, области лучезапястного сустава и предплечья)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22">
        <row r="28">
          <cell r="G28">
            <v>5.48</v>
          </cell>
        </row>
        <row r="29">
          <cell r="G29">
            <v>168.27</v>
          </cell>
        </row>
      </sheetData>
      <sheetData sheetId="23">
        <row r="13">
          <cell r="A13" t="str">
            <v>Массаж кисти и предплечья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24">
        <row r="28">
          <cell r="G28">
            <v>5.48</v>
          </cell>
        </row>
        <row r="29">
          <cell r="G29">
            <v>168.27</v>
          </cell>
        </row>
      </sheetData>
      <sheetData sheetId="25">
        <row r="13">
          <cell r="A13" t="str">
    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    </cell>
        </row>
        <row r="28">
          <cell r="G28">
            <v>6.99</v>
          </cell>
        </row>
        <row r="30">
          <cell r="P30">
            <v>1.99</v>
          </cell>
        </row>
      </sheetData>
      <sheetData sheetId="26">
        <row r="28">
          <cell r="G28">
            <v>10.89</v>
          </cell>
        </row>
        <row r="29">
          <cell r="G29">
            <v>334.4</v>
          </cell>
        </row>
      </sheetData>
      <sheetData sheetId="27">
        <row r="28">
          <cell r="G28">
            <v>7.23</v>
          </cell>
        </row>
        <row r="29">
          <cell r="G29">
            <v>222.01</v>
          </cell>
        </row>
      </sheetData>
      <sheetData sheetId="28">
        <row r="13">
          <cell r="A13" t="str">
    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    </cell>
        </row>
        <row r="28">
          <cell r="G28">
            <v>4.82</v>
          </cell>
        </row>
        <row r="30">
          <cell r="P30">
            <v>1.99</v>
          </cell>
        </row>
      </sheetData>
      <sheetData sheetId="29">
        <row r="13">
          <cell r="A13" t="str">
            <v>Массаж мышц передней брюшной стенки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30">
        <row r="28">
          <cell r="G28">
            <v>5.48</v>
          </cell>
        </row>
        <row r="29">
          <cell r="G29">
            <v>168.27</v>
          </cell>
        </row>
      </sheetData>
      <sheetData sheetId="31">
        <row r="13">
          <cell r="A13" t="str">
            <v>Массаж пояснично-крестцовой области (от  I поясничного позвонка до нижних ягодичных складок)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32">
        <row r="28">
          <cell r="G28">
            <v>5.48</v>
          </cell>
        </row>
        <row r="29">
          <cell r="G29">
            <v>168.27</v>
          </cell>
        </row>
      </sheetData>
      <sheetData sheetId="33">
        <row r="13">
          <cell r="A13" t="str">
            <v>Массаж спины и поясницы (от VII шейного позвонка до крестца и от левой до правой средней аксиллярной линии)</v>
          </cell>
        </row>
        <row r="28">
          <cell r="G28">
            <v>5.98</v>
          </cell>
        </row>
        <row r="30">
          <cell r="P30">
            <v>1.99</v>
          </cell>
        </row>
      </sheetData>
      <sheetData sheetId="34">
        <row r="28">
          <cell r="G28">
            <v>9.09</v>
          </cell>
        </row>
        <row r="29">
          <cell r="G29">
            <v>279.13</v>
          </cell>
        </row>
      </sheetData>
      <sheetData sheetId="35">
        <row r="13">
          <cell r="A13" t="str">
    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    </cell>
        </row>
        <row r="28">
          <cell r="G28">
            <v>5.98</v>
          </cell>
        </row>
        <row r="30">
          <cell r="P30">
            <v>1.99</v>
          </cell>
        </row>
      </sheetData>
      <sheetData sheetId="36">
        <row r="28">
          <cell r="G28">
            <v>9.09</v>
          </cell>
        </row>
        <row r="29">
          <cell r="G29">
            <v>279.13</v>
          </cell>
        </row>
      </sheetData>
      <sheetData sheetId="37">
        <row r="13">
          <cell r="A13" t="str">
    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    </cell>
        </row>
        <row r="28">
          <cell r="G28">
            <v>6.99</v>
          </cell>
        </row>
        <row r="30">
          <cell r="P30">
            <v>1.99</v>
          </cell>
        </row>
      </sheetData>
      <sheetData sheetId="38">
        <row r="28">
          <cell r="G28">
            <v>10.89</v>
          </cell>
        </row>
        <row r="29">
          <cell r="G29">
            <v>334.4</v>
          </cell>
        </row>
      </sheetData>
      <sheetData sheetId="39">
        <row r="13">
          <cell r="A13" t="str">
            <v>Массаж нижней конечности</v>
          </cell>
        </row>
        <row r="28">
          <cell r="G28">
            <v>4.82</v>
          </cell>
        </row>
        <row r="30">
          <cell r="P30">
            <v>1.99</v>
          </cell>
        </row>
      </sheetData>
      <sheetData sheetId="40">
        <row r="28">
          <cell r="G28">
            <v>7.23</v>
          </cell>
        </row>
        <row r="29">
          <cell r="G29">
            <v>222.01</v>
          </cell>
        </row>
      </sheetData>
      <sheetData sheetId="41">
        <row r="13">
          <cell r="A13" t="str">
            <v>Массаж нижней конечности и поясницы (области стопы, голени, бедра, ягодичной и пояснично-крестцовой области)</v>
          </cell>
        </row>
        <row r="28">
          <cell r="G28">
            <v>5.98</v>
          </cell>
        </row>
        <row r="30">
          <cell r="P30">
            <v>1.99</v>
          </cell>
        </row>
      </sheetData>
      <sheetData sheetId="42">
        <row r="28">
          <cell r="G28">
            <v>9.09</v>
          </cell>
        </row>
        <row r="29">
          <cell r="G29">
            <v>279.13</v>
          </cell>
        </row>
      </sheetData>
      <sheetData sheetId="43">
        <row r="13">
          <cell r="A13" t="str">
            <v>Массаж тазобедренного сустава (верхней трети бедра, области тазобедренного сустава и ягодичной области одноименной стороны)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44">
        <row r="28">
          <cell r="G28">
            <v>5.48</v>
          </cell>
        </row>
        <row r="29">
          <cell r="G29">
            <v>168.27</v>
          </cell>
        </row>
      </sheetData>
      <sheetData sheetId="45">
        <row r="13">
          <cell r="A13" t="str">
            <v>Массаж коленного сустава (верхней трети голени, области коленного сустава и нижней трети бедра)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46">
        <row r="28">
          <cell r="G28">
            <v>5.48</v>
          </cell>
        </row>
        <row r="29">
          <cell r="G29">
            <v>168.27</v>
          </cell>
        </row>
      </sheetData>
      <sheetData sheetId="47">
        <row r="13">
          <cell r="A13" t="str">
            <v>Массаж голеностопного сустава (проксимального отдела стопы, области голеностопного сустава и нижней трети голени)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48">
        <row r="28">
          <cell r="G28">
            <v>5.48</v>
          </cell>
        </row>
        <row r="29">
          <cell r="G29">
            <v>168.27</v>
          </cell>
        </row>
      </sheetData>
      <sheetData sheetId="49">
        <row r="13">
          <cell r="A13" t="str">
            <v>Массаж стопы голени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50">
        <row r="28">
          <cell r="G28">
            <v>5.48</v>
          </cell>
        </row>
        <row r="29">
          <cell r="G29">
            <v>168.27</v>
          </cell>
        </row>
      </sheetData>
      <sheetData sheetId="51">
        <row r="13">
          <cell r="A13" t="str">
            <v>Общий массаж (у детей грудного и младшего дошкольного возраста)</v>
          </cell>
        </row>
        <row r="28">
          <cell r="G28">
            <v>8.02</v>
          </cell>
        </row>
        <row r="30">
          <cell r="P30">
            <v>1.99</v>
          </cell>
        </row>
      </sheetData>
      <sheetData sheetId="52">
        <row r="28">
          <cell r="G28">
            <v>12.63</v>
          </cell>
        </row>
      </sheetData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Электрофорез"/>
      <sheetName val="37 Гальван.ванны"/>
      <sheetName val="37р"/>
      <sheetName val="39 душ-шарко"/>
      <sheetName val="39 рдуш-шарко"/>
      <sheetName val="40 галотерапия"/>
      <sheetName val="40р галотерапия "/>
      <sheetName val="2 Электросон"/>
      <sheetName val="1р"/>
      <sheetName val="2р"/>
      <sheetName val="3 Диадинамотерапия"/>
      <sheetName val="3р"/>
      <sheetName val="4 Амплипульстерапия"/>
      <sheetName val="4р"/>
      <sheetName val="5 Интерференцтерапия"/>
      <sheetName val="5р"/>
      <sheetName val="6 Электроаналгезия"/>
      <sheetName val="6р"/>
      <sheetName val="7 Дарсонваль"/>
      <sheetName val="7р"/>
      <sheetName val="8 Ультровысокочастотная терап"/>
      <sheetName val="8р"/>
      <sheetName val="9 Сантиметроволнов терап"/>
      <sheetName val="9р"/>
      <sheetName val="10 Магнитотерапия мест"/>
      <sheetName val="10р"/>
      <sheetName val="11 Магнитотерапия общ"/>
      <sheetName val="11р"/>
      <sheetName val="41 Индуктометрия"/>
      <sheetName val="41р Индуктометрия"/>
      <sheetName val="12 Ульттрафиолет"/>
      <sheetName val="12р"/>
      <sheetName val="13 Инфракрасное облуч"/>
      <sheetName val="13р"/>
      <sheetName val="14 Лазер"/>
      <sheetName val="14р"/>
      <sheetName val="15 Надвенный лазер"/>
      <sheetName val="15р"/>
      <sheetName val="35 Лазеротерапия пол."/>
      <sheetName val="35р"/>
      <sheetName val="16 Ультразвук"/>
      <sheetName val="16р"/>
      <sheetName val="17Тракционная терапг"/>
      <sheetName val="17р"/>
      <sheetName val="18р"/>
      <sheetName val="18 Массаж кушетка"/>
      <sheetName val="36 Лимфомат"/>
      <sheetName val="36р"/>
      <sheetName val="42 Бесконтактный гидромассаж"/>
      <sheetName val="42р Бесконтактный гидромасса"/>
      <sheetName val="19 Инголяции лек"/>
      <sheetName val="19.1 Инголяции лек "/>
      <sheetName val="19р"/>
      <sheetName val="19.1р"/>
      <sheetName val="20 Инголяц ультрна"/>
      <sheetName val="20р"/>
      <sheetName val="21 Галоинголя "/>
      <sheetName val="38 Аромафитотерапия"/>
      <sheetName val="38р"/>
      <sheetName val="21р"/>
      <sheetName val="22 Душ"/>
      <sheetName val="22р"/>
      <sheetName val="23 Подводный душ"/>
      <sheetName val="23р"/>
      <sheetName val="24 Ванны ароматич"/>
      <sheetName val="24р"/>
      <sheetName val="25 Ванны вихрев"/>
      <sheetName val="25р"/>
      <sheetName val="26 Ванны жем"/>
      <sheetName val="26р"/>
      <sheetName val="27 Ванны минерал"/>
      <sheetName val="27р"/>
      <sheetName val="28 Мин-жем ванны"/>
      <sheetName val="28р"/>
      <sheetName val="29 Лекрств ванны"/>
      <sheetName val="29 р"/>
      <sheetName val="43 Углекислые ванны"/>
      <sheetName val="43р Углекислые ванны"/>
      <sheetName val="30 Парафин аппликац"/>
      <sheetName val="30р"/>
      <sheetName val="31 Сапроп апплик 1 зона"/>
      <sheetName val="31р"/>
      <sheetName val="32р"/>
      <sheetName val="32 Внутриполос грязел"/>
      <sheetName val="33 Электрогряз"/>
      <sheetName val="33р"/>
      <sheetName val="34 Сауна"/>
      <sheetName val="34р"/>
      <sheetName val="Сауна энергетик"/>
      <sheetName val="Время раб сауны"/>
      <sheetName val="Цена материалов"/>
      <sheetName val="1 Эмульсия скипид"/>
      <sheetName val="Норма врем скип"/>
      <sheetName val="Норма мат  скипидар"/>
      <sheetName val="Лист3"/>
    </sheetNames>
    <sheetDataSet>
      <sheetData sheetId="0"/>
      <sheetData sheetId="1">
        <row r="10">
          <cell r="D10">
            <v>2.64</v>
          </cell>
          <cell r="E10">
            <v>3.76</v>
          </cell>
        </row>
        <row r="12">
          <cell r="D12">
            <v>4.88</v>
          </cell>
          <cell r="E12">
            <v>6.8</v>
          </cell>
        </row>
        <row r="13">
          <cell r="E13">
            <v>5.0599999999999996</v>
          </cell>
        </row>
        <row r="14">
          <cell r="D14">
            <v>3.45</v>
          </cell>
          <cell r="E14">
            <v>5.0599999999999996</v>
          </cell>
        </row>
        <row r="15">
          <cell r="D15">
            <v>3.45</v>
          </cell>
          <cell r="E15">
            <v>5.0599999999999996</v>
          </cell>
        </row>
        <row r="16">
          <cell r="D16">
            <v>3.45</v>
          </cell>
          <cell r="E16">
            <v>5.0599999999999996</v>
          </cell>
        </row>
        <row r="17">
          <cell r="D17">
            <v>3.45</v>
          </cell>
          <cell r="E17">
            <v>5.0599999999999996</v>
          </cell>
        </row>
        <row r="18">
          <cell r="D18">
            <v>1.74</v>
          </cell>
          <cell r="E18">
            <v>2.5</v>
          </cell>
        </row>
        <row r="19">
          <cell r="D19">
            <v>1.74</v>
          </cell>
          <cell r="E19">
            <v>2.5</v>
          </cell>
        </row>
        <row r="20">
          <cell r="D20">
            <v>1.74</v>
          </cell>
          <cell r="E20">
            <v>2.5</v>
          </cell>
        </row>
        <row r="21">
          <cell r="D21">
            <v>3.45</v>
          </cell>
          <cell r="E21">
            <v>5.0599999999999996</v>
          </cell>
        </row>
        <row r="22">
          <cell r="D22">
            <v>3.2</v>
          </cell>
          <cell r="E22">
            <v>5</v>
          </cell>
        </row>
        <row r="24">
          <cell r="D24">
            <v>1.74</v>
          </cell>
          <cell r="E24">
            <v>2.5</v>
          </cell>
        </row>
        <row r="25">
          <cell r="D25">
            <v>1.74</v>
          </cell>
          <cell r="E25">
            <v>2.5</v>
          </cell>
        </row>
        <row r="26">
          <cell r="D26">
            <v>1.85</v>
          </cell>
          <cell r="E26">
            <v>3.48</v>
          </cell>
        </row>
        <row r="27">
          <cell r="D27">
            <v>3.48</v>
          </cell>
          <cell r="E27">
            <v>5.37</v>
          </cell>
        </row>
        <row r="28">
          <cell r="D28">
            <v>3.48</v>
          </cell>
          <cell r="E28">
            <v>5.37</v>
          </cell>
        </row>
        <row r="30">
          <cell r="D30">
            <v>3.45</v>
          </cell>
          <cell r="E30">
            <v>5.0599999999999996</v>
          </cell>
        </row>
        <row r="31">
          <cell r="D31">
            <v>11.38</v>
          </cell>
          <cell r="E31">
            <v>17.95</v>
          </cell>
        </row>
        <row r="32">
          <cell r="D32">
            <v>4.93</v>
          </cell>
          <cell r="E32">
            <v>7.81</v>
          </cell>
        </row>
        <row r="33">
          <cell r="D33">
            <v>4.05</v>
          </cell>
          <cell r="E33">
            <v>5.78</v>
          </cell>
        </row>
        <row r="34">
          <cell r="D34">
            <v>4.5</v>
          </cell>
          <cell r="E34">
            <v>9</v>
          </cell>
        </row>
        <row r="36">
          <cell r="D36">
            <v>1.95</v>
          </cell>
          <cell r="E36">
            <v>2.75</v>
          </cell>
        </row>
        <row r="37">
          <cell r="D37">
            <v>1.95</v>
          </cell>
          <cell r="E37">
            <v>2.75</v>
          </cell>
        </row>
        <row r="38">
          <cell r="D38">
            <v>1.95</v>
          </cell>
          <cell r="E38">
            <v>2.75</v>
          </cell>
        </row>
        <row r="42">
          <cell r="D42">
            <v>2.2000000000000002</v>
          </cell>
          <cell r="E42">
            <v>2.86</v>
          </cell>
        </row>
        <row r="43">
          <cell r="D43">
            <v>8.2799999999999994</v>
          </cell>
          <cell r="E43">
            <v>11.55</v>
          </cell>
        </row>
        <row r="44">
          <cell r="D44">
            <v>2.2000000000000002</v>
          </cell>
          <cell r="E44">
            <v>3.08</v>
          </cell>
        </row>
        <row r="45">
          <cell r="D45">
            <v>3.28</v>
          </cell>
          <cell r="E45">
            <v>4.41</v>
          </cell>
        </row>
        <row r="46">
          <cell r="D46">
            <v>3.28</v>
          </cell>
          <cell r="E46">
            <v>4.41</v>
          </cell>
        </row>
        <row r="49">
          <cell r="D49">
            <v>3.29</v>
          </cell>
          <cell r="E49">
            <v>4.42</v>
          </cell>
        </row>
        <row r="50">
          <cell r="D50">
            <v>4.18</v>
          </cell>
          <cell r="E50">
            <v>5.84</v>
          </cell>
        </row>
        <row r="51">
          <cell r="D51">
            <v>4.18</v>
          </cell>
          <cell r="E51">
            <v>6.05</v>
          </cell>
        </row>
        <row r="54">
          <cell r="D54">
            <v>4.12</v>
          </cell>
          <cell r="E54">
            <v>5.67</v>
          </cell>
        </row>
        <row r="56">
          <cell r="D56">
            <v>5.23</v>
          </cell>
          <cell r="E56">
            <v>7.63</v>
          </cell>
        </row>
        <row r="58">
          <cell r="D58">
            <v>4.12</v>
          </cell>
          <cell r="E58">
            <v>5.67</v>
          </cell>
        </row>
        <row r="59">
          <cell r="E59">
            <v>27.75</v>
          </cell>
        </row>
      </sheetData>
      <sheetData sheetId="2"/>
      <sheetData sheetId="3"/>
      <sheetData sheetId="4">
        <row r="13">
          <cell r="A13" t="str">
            <v>Электрофорез постоянным, импульсным токами</v>
          </cell>
        </row>
        <row r="24">
          <cell r="J24" t="str">
            <v>Йодистый калий 2%</v>
          </cell>
        </row>
        <row r="25">
          <cell r="J25" t="str">
            <v>Сульфат магния 2%</v>
          </cell>
        </row>
        <row r="26">
          <cell r="J26" t="str">
            <v>Натрия бромид 2%</v>
          </cell>
        </row>
        <row r="32">
          <cell r="P32">
            <v>0.94</v>
          </cell>
        </row>
        <row r="33">
          <cell r="P33">
            <v>0.96</v>
          </cell>
        </row>
        <row r="34">
          <cell r="P34">
            <v>0.89</v>
          </cell>
        </row>
      </sheetData>
      <sheetData sheetId="5">
        <row r="13">
          <cell r="A13" t="str">
            <v>Гидрогальванические камерные ванны</v>
          </cell>
        </row>
        <row r="21">
          <cell r="P21">
            <v>6.59</v>
          </cell>
        </row>
        <row r="25">
          <cell r="J25" t="str">
            <v>Сульфат магния 2%</v>
          </cell>
        </row>
        <row r="29">
          <cell r="G29">
            <v>4.2300000000000004</v>
          </cell>
        </row>
      </sheetData>
      <sheetData sheetId="6">
        <row r="29">
          <cell r="G29">
            <v>5.5</v>
          </cell>
        </row>
      </sheetData>
      <sheetData sheetId="7">
        <row r="12">
          <cell r="A12" t="str">
            <v>Душ струевой, контрастный</v>
          </cell>
        </row>
        <row r="27">
          <cell r="G27">
            <v>3.8</v>
          </cell>
        </row>
        <row r="28">
          <cell r="O28">
            <v>1.29</v>
          </cell>
        </row>
      </sheetData>
      <sheetData sheetId="8">
        <row r="27">
          <cell r="G27">
            <v>5</v>
          </cell>
        </row>
      </sheetData>
      <sheetData sheetId="9">
        <row r="11">
          <cell r="A11" t="str">
            <v>Галотерапия, камерная спелеотерапия (до 6 человек)</v>
          </cell>
        </row>
        <row r="27">
          <cell r="O27">
            <v>1.91</v>
          </cell>
        </row>
        <row r="29">
          <cell r="G29">
            <v>3.2</v>
          </cell>
        </row>
      </sheetData>
      <sheetData sheetId="10">
        <row r="29">
          <cell r="G29">
            <v>3.9</v>
          </cell>
        </row>
      </sheetData>
      <sheetData sheetId="11">
        <row r="13">
          <cell r="A13" t="str">
            <v>Электросон</v>
          </cell>
        </row>
        <row r="30">
          <cell r="P30">
            <v>0.78</v>
          </cell>
        </row>
      </sheetData>
      <sheetData sheetId="12"/>
      <sheetData sheetId="13"/>
      <sheetData sheetId="14">
        <row r="13">
          <cell r="A13" t="str">
            <v xml:space="preserve">Диадинамотерапия  </v>
          </cell>
        </row>
        <row r="30">
          <cell r="P30">
            <v>0.78</v>
          </cell>
        </row>
      </sheetData>
      <sheetData sheetId="15"/>
      <sheetData sheetId="16">
        <row r="13">
          <cell r="A13" t="str">
            <v xml:space="preserve">Амплипульстерапия  </v>
          </cell>
        </row>
        <row r="30">
          <cell r="P30">
            <v>0.78</v>
          </cell>
        </row>
      </sheetData>
      <sheetData sheetId="17"/>
      <sheetData sheetId="18">
        <row r="13">
          <cell r="A13" t="str">
            <v xml:space="preserve">Интерференцтерапия  </v>
          </cell>
        </row>
        <row r="30">
          <cell r="P30">
            <v>0.78</v>
          </cell>
        </row>
      </sheetData>
      <sheetData sheetId="19"/>
      <sheetData sheetId="20">
        <row r="13">
          <cell r="A13" t="str">
            <v xml:space="preserve">Короткоимпульсная электроаналгезия </v>
          </cell>
        </row>
        <row r="30">
          <cell r="P30">
            <v>0.78</v>
          </cell>
        </row>
      </sheetData>
      <sheetData sheetId="21"/>
      <sheetData sheetId="22">
        <row r="13">
          <cell r="A13" t="str">
            <v xml:space="preserve">Дарсонвализация местная </v>
          </cell>
        </row>
        <row r="30">
          <cell r="P30">
            <v>1.1499999999999999</v>
          </cell>
        </row>
      </sheetData>
      <sheetData sheetId="23"/>
      <sheetData sheetId="24">
        <row r="13">
          <cell r="A13" t="str">
            <v xml:space="preserve">Ультравысокочастотная терапия </v>
          </cell>
        </row>
        <row r="30">
          <cell r="P30">
            <v>0.78</v>
          </cell>
        </row>
      </sheetData>
      <sheetData sheetId="25"/>
      <sheetData sheetId="26">
        <row r="13">
          <cell r="A13" t="str">
            <v xml:space="preserve">Сантиметроволновая терапия </v>
          </cell>
        </row>
        <row r="30">
          <cell r="P30">
            <v>0.78</v>
          </cell>
        </row>
      </sheetData>
      <sheetData sheetId="27"/>
      <sheetData sheetId="28">
        <row r="13">
          <cell r="A13" t="str">
            <v xml:space="preserve">Магнитотерапия местная  </v>
          </cell>
        </row>
        <row r="30">
          <cell r="P30">
            <v>0.78</v>
          </cell>
        </row>
      </sheetData>
      <sheetData sheetId="29"/>
      <sheetData sheetId="30">
        <row r="13">
          <cell r="A13" t="str">
            <v>Магнитотерапия общая</v>
          </cell>
        </row>
        <row r="30">
          <cell r="P30">
            <v>0.78</v>
          </cell>
        </row>
      </sheetData>
      <sheetData sheetId="31"/>
      <sheetData sheetId="32">
        <row r="13">
          <cell r="A13" t="str">
            <v>Индуктотермия</v>
          </cell>
        </row>
        <row r="30">
          <cell r="P30">
            <v>0.76</v>
          </cell>
        </row>
      </sheetData>
      <sheetData sheetId="33"/>
      <sheetData sheetId="34">
        <row r="13">
          <cell r="A13" t="str">
            <v xml:space="preserve">Ультрафиолетовое облучение местное  </v>
          </cell>
        </row>
        <row r="30">
          <cell r="P30">
            <v>0.78</v>
          </cell>
        </row>
      </sheetData>
      <sheetData sheetId="35"/>
      <sheetData sheetId="36">
        <row r="13">
          <cell r="A13" t="str">
            <v xml:space="preserve">Видимое инфракрасное облучение местное </v>
          </cell>
        </row>
        <row r="30">
          <cell r="P30">
            <v>0.78</v>
          </cell>
        </row>
      </sheetData>
      <sheetData sheetId="37"/>
      <sheetData sheetId="38">
        <row r="13">
          <cell r="A13" t="str">
            <v>Лазеротерапия, магнитолазеротерапия чрескожная</v>
          </cell>
        </row>
        <row r="30">
          <cell r="P30">
            <v>0.78</v>
          </cell>
        </row>
      </sheetData>
      <sheetData sheetId="39"/>
      <sheetData sheetId="40">
        <row r="12">
          <cell r="A12" t="str">
            <v>Надвенное лазерное облучение, магнитолазерное облучение</v>
          </cell>
        </row>
        <row r="29">
          <cell r="P29">
            <v>0.78</v>
          </cell>
        </row>
      </sheetData>
      <sheetData sheetId="41"/>
      <sheetData sheetId="42">
        <row r="12">
          <cell r="A12" t="str">
            <v>Лазеротерапия полостная</v>
          </cell>
        </row>
        <row r="29">
          <cell r="P29">
            <v>1.05</v>
          </cell>
        </row>
      </sheetData>
      <sheetData sheetId="43"/>
      <sheetData sheetId="44">
        <row r="13">
          <cell r="A13" t="str">
            <v>Ультразвуковая терапия</v>
          </cell>
        </row>
        <row r="24">
          <cell r="J24" t="str">
            <v>Диклофенак гель 5%</v>
          </cell>
        </row>
        <row r="25">
          <cell r="J25" t="str">
            <v>Гидрокортизон мазь  1%</v>
          </cell>
        </row>
        <row r="33">
          <cell r="P33">
            <v>1.02</v>
          </cell>
        </row>
        <row r="34">
          <cell r="P34">
            <v>1.1100000000000001</v>
          </cell>
        </row>
      </sheetData>
      <sheetData sheetId="45"/>
      <sheetData sheetId="46">
        <row r="13">
          <cell r="A13" t="str">
            <v xml:space="preserve">Аппаратная тракционная терапия    </v>
          </cell>
        </row>
        <row r="30">
          <cell r="P30">
            <v>0.71</v>
          </cell>
        </row>
      </sheetData>
      <sheetData sheetId="47"/>
      <sheetData sheetId="48"/>
      <sheetData sheetId="49">
        <row r="12">
          <cell r="A12" t="str">
            <v xml:space="preserve">Механический  аппаратный массаж на массажной кушетке,  массажном кресле с локальной  термотерапией         </v>
          </cell>
        </row>
        <row r="29">
          <cell r="P29">
            <v>0.78</v>
          </cell>
        </row>
      </sheetData>
      <sheetData sheetId="50">
        <row r="13">
          <cell r="A13" t="str">
            <v>Пневмокомпрессионная терапия</v>
          </cell>
        </row>
      </sheetData>
      <sheetData sheetId="51">
        <row r="30">
          <cell r="P30">
            <v>0.76</v>
          </cell>
        </row>
      </sheetData>
      <sheetData sheetId="52">
        <row r="13">
          <cell r="A13" t="str">
            <v>Бесконтактный гидромассаж</v>
          </cell>
        </row>
        <row r="27">
          <cell r="P27">
            <v>0.71</v>
          </cell>
        </row>
      </sheetData>
      <sheetData sheetId="53"/>
      <sheetData sheetId="54">
        <row r="13">
          <cell r="A13" t="str">
            <v>Ингаляции лекарственные</v>
          </cell>
        </row>
        <row r="24">
          <cell r="J24" t="str">
            <v>Содосолевой раствор</v>
          </cell>
        </row>
        <row r="30">
          <cell r="P30">
            <v>0.56999999999999995</v>
          </cell>
        </row>
      </sheetData>
      <sheetData sheetId="55">
        <row r="24">
          <cell r="J24" t="str">
            <v xml:space="preserve">Эвкалипта настойка </v>
          </cell>
        </row>
        <row r="30">
          <cell r="P30">
            <v>0.37</v>
          </cell>
        </row>
      </sheetData>
      <sheetData sheetId="56"/>
      <sheetData sheetId="57"/>
      <sheetData sheetId="58">
        <row r="14">
          <cell r="A14" t="str">
            <v xml:space="preserve">Ингаляции  ультразвуковые          </v>
          </cell>
        </row>
        <row r="31">
          <cell r="P31">
            <v>1.1599999999999999</v>
          </cell>
        </row>
      </sheetData>
      <sheetData sheetId="59"/>
      <sheetData sheetId="60">
        <row r="13">
          <cell r="A13" t="str">
            <v xml:space="preserve">Галоингаляция     </v>
          </cell>
        </row>
        <row r="30">
          <cell r="P30">
            <v>0.36</v>
          </cell>
        </row>
      </sheetData>
      <sheetData sheetId="61">
        <row r="13">
          <cell r="A13" t="str">
            <v>Аромафитотерапия, аэрофитотерапия (до 7 человек)</v>
          </cell>
        </row>
        <row r="30">
          <cell r="G30">
            <v>0.98</v>
          </cell>
          <cell r="L30" t="str">
            <v xml:space="preserve"> АФРОДИЗИАК аромакомпозиция масел</v>
          </cell>
          <cell r="P30">
            <v>0.59</v>
          </cell>
        </row>
        <row r="31">
          <cell r="L31" t="str">
            <v>НОРМАЛИЗАЦИЯ ВЕСА, АРОМАТ ЛЮБВИ аромакомпозиция масел</v>
          </cell>
          <cell r="P31">
            <v>0.53</v>
          </cell>
        </row>
        <row r="32">
          <cell r="L32" t="str">
            <v>АНТИСТРЕСС аромакомпозиция масел</v>
          </cell>
          <cell r="P32">
            <v>0.51</v>
          </cell>
        </row>
        <row r="33">
          <cell r="L33" t="str">
            <v xml:space="preserve">ХВОЙНЫЙ ЛЕС аромакомпозиция масел эфирных натуральных </v>
          </cell>
          <cell r="P33">
            <v>0.53</v>
          </cell>
        </row>
        <row r="34">
          <cell r="L34" t="str">
            <v>ДЫХАНИЕ+аромакомпозиция масел эфирных натуральных</v>
          </cell>
          <cell r="P34">
            <v>0.53</v>
          </cell>
        </row>
      </sheetData>
      <sheetData sheetId="62">
        <row r="30">
          <cell r="G30">
            <v>1.27</v>
          </cell>
        </row>
      </sheetData>
      <sheetData sheetId="63"/>
      <sheetData sheetId="64">
        <row r="13">
          <cell r="A13" t="str">
            <v>Душ (циркулярный, восходящий, горизонтальный)</v>
          </cell>
        </row>
        <row r="30">
          <cell r="P30">
            <v>1.29</v>
          </cell>
        </row>
      </sheetData>
      <sheetData sheetId="65"/>
      <sheetData sheetId="66">
        <row r="13">
          <cell r="A13" t="str">
            <v>Подводный душ-массаж</v>
          </cell>
        </row>
        <row r="30">
          <cell r="P30">
            <v>2.78</v>
          </cell>
        </row>
      </sheetData>
      <sheetData sheetId="67"/>
      <sheetData sheetId="68">
        <row r="13">
          <cell r="A13" t="str">
            <v>Ванны пресные, ароматические</v>
          </cell>
        </row>
        <row r="25">
          <cell r="J25" t="str">
            <v>Экстракт "Хвойный"</v>
          </cell>
        </row>
        <row r="50">
          <cell r="P50">
            <v>2.92</v>
          </cell>
        </row>
        <row r="51">
          <cell r="P51">
            <v>2.73</v>
          </cell>
        </row>
        <row r="52">
          <cell r="L52" t="str">
            <v>Масло эфирное натуральное Бергамот, Розмарин, Грейпфрут, БАННЫЙ ДЕНЬ, Лаванда</v>
          </cell>
          <cell r="P52">
            <v>2.79</v>
          </cell>
        </row>
        <row r="53">
          <cell r="L53" t="str">
            <v>Масло эфирное натуральное Герань</v>
          </cell>
          <cell r="P53">
            <v>2.96</v>
          </cell>
        </row>
        <row r="54">
          <cell r="L54" t="str">
            <v xml:space="preserve">Масло эфирное натуральное Иланг-иланг </v>
          </cell>
          <cell r="P54">
            <v>2.89</v>
          </cell>
        </row>
        <row r="55">
          <cell r="L55" t="str">
            <v xml:space="preserve">Масло эфирное натуральное  Мандарин, Пихта </v>
          </cell>
          <cell r="P55">
            <v>2.76</v>
          </cell>
        </row>
        <row r="56">
          <cell r="L56" t="str">
            <v>Масло эфирное натуральное Апельсин, Сосна</v>
          </cell>
          <cell r="P56">
            <v>2.71</v>
          </cell>
        </row>
        <row r="57">
          <cell r="L57" t="str">
            <v xml:space="preserve">Масло эфирное натуральное Каяпут </v>
          </cell>
          <cell r="P57">
            <v>2.78</v>
          </cell>
        </row>
        <row r="58">
          <cell r="L58" t="str">
            <v xml:space="preserve">Масло эфирное натуральное Кипарис </v>
          </cell>
          <cell r="P58">
            <v>2.87</v>
          </cell>
        </row>
        <row r="59">
          <cell r="L59" t="str">
            <v>Масло эфирное натуральное Ладан</v>
          </cell>
          <cell r="P59">
            <v>3.32</v>
          </cell>
        </row>
        <row r="60">
          <cell r="L60" t="str">
            <v>Масло эфирное натуральное Можжевельник</v>
          </cell>
          <cell r="P60">
            <v>2.76</v>
          </cell>
        </row>
        <row r="61">
          <cell r="L61" t="str">
            <v>Масло эфирное натуральное Мускатный шалфей</v>
          </cell>
          <cell r="P61">
            <v>3.01</v>
          </cell>
        </row>
        <row r="62">
          <cell r="L62" t="str">
            <v>Масло эфирное натуральное МЯТА ПЕРЕЧНАЯ</v>
          </cell>
          <cell r="P62">
            <v>2.85</v>
          </cell>
        </row>
        <row r="63">
          <cell r="L63" t="str">
            <v xml:space="preserve">Масло эфирное натуральное Пальмароза </v>
          </cell>
          <cell r="P63">
            <v>2.87</v>
          </cell>
        </row>
        <row r="64">
          <cell r="L64" t="str">
            <v>Масло эфирное натуральное Эвкалипт</v>
          </cell>
          <cell r="P64">
            <v>2.78</v>
          </cell>
        </row>
        <row r="65">
          <cell r="L65" t="str">
            <v>Масло эфирное натуральное Лемонграсс, Лимон</v>
          </cell>
          <cell r="P65">
            <v>2.75</v>
          </cell>
        </row>
        <row r="66">
          <cell r="L66" t="str">
            <v>Масло эфирное натуральное Жасмин</v>
          </cell>
          <cell r="P66">
            <v>3.11</v>
          </cell>
        </row>
        <row r="67">
          <cell r="L67" t="str">
            <v>Масло эфирное натуральное Фенхель</v>
          </cell>
          <cell r="P67">
            <v>2.92</v>
          </cell>
        </row>
        <row r="68">
          <cell r="L68" t="str">
            <v>Масло эфирное натуральное Чайное дерево</v>
          </cell>
          <cell r="P68">
            <v>2.82</v>
          </cell>
        </row>
        <row r="69">
          <cell r="L69" t="str">
            <v>Масло эфирное натуральное Петит грейн</v>
          </cell>
          <cell r="P69">
            <v>3.09</v>
          </cell>
        </row>
        <row r="70">
          <cell r="L70" t="str">
            <v>Масло эфирное натуральное Ель</v>
          </cell>
          <cell r="P70">
            <v>2.83</v>
          </cell>
        </row>
        <row r="71">
          <cell r="L71" t="str">
            <v>Масло эфирное натуральное Мелисса</v>
          </cell>
          <cell r="P71">
            <v>2.84</v>
          </cell>
        </row>
        <row r="72">
          <cell r="L72" t="str">
            <v>Масло эфирное натуральное Пачули</v>
          </cell>
          <cell r="P72">
            <v>2.95</v>
          </cell>
        </row>
      </sheetData>
      <sheetData sheetId="69"/>
      <sheetData sheetId="70">
        <row r="13">
          <cell r="A13" t="str">
            <v>Ванны выхревые, вибрационные</v>
          </cell>
        </row>
        <row r="30">
          <cell r="P30">
            <v>2.5299999999999998</v>
          </cell>
        </row>
      </sheetData>
      <sheetData sheetId="71"/>
      <sheetData sheetId="72">
        <row r="13">
          <cell r="A13" t="str">
            <v xml:space="preserve">Ванны жемчужные       </v>
          </cell>
        </row>
        <row r="30">
          <cell r="P30">
            <v>2.5299999999999998</v>
          </cell>
        </row>
      </sheetData>
      <sheetData sheetId="73"/>
      <sheetData sheetId="74">
        <row r="13">
          <cell r="A13" t="str">
            <v xml:space="preserve">Ванны минеральные   (хлоридные, натриевые, йодобромные, бишофитные и другие минералы)    </v>
          </cell>
        </row>
        <row r="30">
          <cell r="P30">
            <v>3.93</v>
          </cell>
        </row>
      </sheetData>
      <sheetData sheetId="75"/>
      <sheetData sheetId="76">
        <row r="13">
          <cell r="A13" t="str">
            <v xml:space="preserve">Минерально-жемчужные  ванны      </v>
          </cell>
        </row>
        <row r="30">
          <cell r="P30">
            <v>3.93</v>
          </cell>
        </row>
      </sheetData>
      <sheetData sheetId="77"/>
      <sheetData sheetId="78">
        <row r="13">
          <cell r="A13" t="str">
            <v xml:space="preserve">Лекарственные ванны,  смешанные ванны  </v>
          </cell>
        </row>
        <row r="25">
          <cell r="J25" t="str">
            <v>"Скипофит" "Желтый" скипидарный раствор</v>
          </cell>
        </row>
        <row r="26">
          <cell r="J26" t="str">
            <v>Экстракт грязей лечебных сапропелевых</v>
          </cell>
        </row>
        <row r="28">
          <cell r="J28" t="str">
            <v>Соль морская с эфирным маслом "Иланг-иланг" и натуральным растительным экстрактом "Алоэ"</v>
          </cell>
        </row>
        <row r="29">
          <cell r="J29" t="str">
            <v>Соль морская сероводородная</v>
          </cell>
        </row>
        <row r="30">
          <cell r="J30" t="str">
            <v>Соль морская:сухое молоко, экстракт меда и эфирное масло корицы "Рецепт Клеопатры"</v>
          </cell>
        </row>
        <row r="31">
          <cell r="J31" t="str">
            <v>Соль морская: горький шоколад</v>
          </cell>
        </row>
        <row r="32">
          <cell r="J32" t="str">
            <v>Соль морская: молочный шоколад</v>
          </cell>
        </row>
        <row r="33">
          <cell r="J33" t="str">
            <v>Соль древнего моря "Бишофит" с ионами серебра</v>
          </cell>
        </row>
        <row r="34">
          <cell r="J34" t="str">
            <v>Соль морская д/в ЙОДО-БРОМНАЯ</v>
          </cell>
        </row>
        <row r="38">
          <cell r="J38" t="str">
            <v>Соль морская для ванн с эфирным маслом МОЖЖЕВЕЛЬНИКА и пеной</v>
          </cell>
        </row>
        <row r="39">
          <cell r="J39" t="str">
            <v xml:space="preserve">Комплекс для принятия ванн и растираний "Нафталанская нефть" </v>
          </cell>
        </row>
        <row r="40">
          <cell r="J40" t="str">
            <v>Соль  древнего моря (бишофит) НАТУРАЛЬНАЯ для ванн (сухая)</v>
          </cell>
        </row>
        <row r="41">
          <cell r="J41" t="str">
            <v>Жидкий концентрат для ванн "КОНСКИЙ КАШТАН"</v>
          </cell>
        </row>
        <row r="42">
          <cell r="J42" t="str">
            <v>Жидкий концентрат для ванн "РОЗМАРИН"</v>
          </cell>
        </row>
        <row r="44">
          <cell r="J44" t="str">
            <v>Соль морская д/ванн с растительным экстрактом ЭХИНАЦЕИ ПУРПУРНОЙ</v>
          </cell>
        </row>
        <row r="45">
          <cell r="J45" t="str">
            <v>Соль морская д/ванн с эфирным маслом ЛАВАНДЫ и растительным экстрактом ФИАЛКИ</v>
          </cell>
        </row>
        <row r="46">
          <cell r="J46" t="str">
            <v>Раствор д/приготовления ванн с экстрактом пант д/женщин</v>
          </cell>
        </row>
        <row r="47">
          <cell r="J47" t="str">
            <v>Раствор д/приготовления ванн с экстрактом пант д/мужчин</v>
          </cell>
        </row>
        <row r="60">
          <cell r="P60">
            <v>4.42</v>
          </cell>
        </row>
        <row r="61">
          <cell r="P61">
            <v>3.52</v>
          </cell>
        </row>
        <row r="62">
          <cell r="P62">
            <v>4.17</v>
          </cell>
        </row>
        <row r="63">
          <cell r="P63">
            <v>4.5999999999999996</v>
          </cell>
        </row>
        <row r="64">
          <cell r="P64">
            <v>4.66</v>
          </cell>
        </row>
        <row r="65">
          <cell r="P65">
            <v>5.6</v>
          </cell>
        </row>
        <row r="66">
          <cell r="P66">
            <v>5.6</v>
          </cell>
        </row>
        <row r="67">
          <cell r="P67">
            <v>5.56</v>
          </cell>
        </row>
        <row r="68">
          <cell r="P68">
            <v>4</v>
          </cell>
        </row>
        <row r="72">
          <cell r="P72">
            <v>3.47</v>
          </cell>
        </row>
        <row r="73">
          <cell r="P73">
            <v>8.84</v>
          </cell>
        </row>
        <row r="74">
          <cell r="P74">
            <v>4.5199999999999996</v>
          </cell>
        </row>
        <row r="75">
          <cell r="P75">
            <v>3.42</v>
          </cell>
        </row>
        <row r="76">
          <cell r="P76">
            <v>3.42</v>
          </cell>
        </row>
        <row r="77">
          <cell r="L77" t="str">
            <v>Соль морская д/в с растительным экстрактом МОЖЖЕВЕЛЬНИКА</v>
          </cell>
          <cell r="P77">
            <v>3.95</v>
          </cell>
        </row>
        <row r="78">
          <cell r="P78">
            <v>3.95</v>
          </cell>
        </row>
        <row r="79">
          <cell r="P79">
            <v>4.17</v>
          </cell>
        </row>
        <row r="80">
          <cell r="P80">
            <v>12.1</v>
          </cell>
        </row>
        <row r="81">
          <cell r="P81">
            <v>12.1</v>
          </cell>
        </row>
        <row r="82">
          <cell r="L82" t="str">
    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    </cell>
          <cell r="P82">
            <v>4.91</v>
          </cell>
        </row>
        <row r="83">
          <cell r="L83" t="str">
            <v xml:space="preserve">"Скипофит" "Живица" мультиактивный экстракт на основе "Скипофит" "Белая" скипидарная эмульсия для ванн с экстрактом целебных трав </v>
          </cell>
          <cell r="P83">
            <v>4.91</v>
          </cell>
        </row>
        <row r="84">
          <cell r="L84" t="str">
            <v>"Скипофит" "Желтый" скипидарный раствор для ванн с экстрактом целебных трав</v>
          </cell>
          <cell r="P84">
            <v>5.5</v>
          </cell>
        </row>
        <row r="85">
          <cell r="L85" t="str">
            <v>"Скипофит" "Белая" скипидарная эмульсия для ванн с экстрактом целебных трав</v>
          </cell>
          <cell r="P85">
            <v>4.4800000000000004</v>
          </cell>
        </row>
        <row r="86">
          <cell r="L86" t="str">
            <v xml:space="preserve">"Скипофит""Движение" на основе "Скипофит" "Белая" скипидарная эмульсия для ванн с экстрактом целебных трав </v>
          </cell>
          <cell r="P86">
            <v>4.93</v>
          </cell>
        </row>
        <row r="87">
          <cell r="L87" t="str">
            <v xml:space="preserve">"Скипофит"" Женский"  на основе "Скипофит" "Белая" скипидарная эмульсия для ванн с экстрактом целебных трав </v>
          </cell>
          <cell r="P87">
            <v>4.91</v>
          </cell>
        </row>
        <row r="88">
          <cell r="L88" t="str">
            <v xml:space="preserve">"Скипофит"" Мужской" на основе "Скипофит" "Белая" скипидарная эмульсия для ванн с экстрактом целебных трав </v>
          </cell>
          <cell r="P88">
            <v>4.91</v>
          </cell>
        </row>
        <row r="89">
          <cell r="L89" t="str">
            <v>Раствор для принятия ванн "Дегтярные ванны"</v>
          </cell>
          <cell r="P89">
            <v>9.6199999999999992</v>
          </cell>
        </row>
        <row r="90">
          <cell r="L90" t="str">
            <v>Состав ароматический для ванн "Концентрат ЛАВАНДА"</v>
          </cell>
          <cell r="P90">
            <v>3.82</v>
          </cell>
        </row>
        <row r="91">
          <cell r="L91" t="str">
            <v>Состав ароматический для ванн "Концентрат МЕЛИССА"</v>
          </cell>
          <cell r="P91">
            <v>3.82</v>
          </cell>
        </row>
      </sheetData>
      <sheetData sheetId="79"/>
      <sheetData sheetId="80">
        <row r="13">
          <cell r="A13" t="str">
            <v>Суховоздушные радоновые или углекислые ванны</v>
          </cell>
        </row>
        <row r="29">
          <cell r="G29">
            <v>4.5</v>
          </cell>
        </row>
      </sheetData>
      <sheetData sheetId="81">
        <row r="29">
          <cell r="G29">
            <v>7</v>
          </cell>
        </row>
      </sheetData>
      <sheetData sheetId="82">
        <row r="13">
          <cell r="A13" t="str">
            <v xml:space="preserve">Парафиновые,  озокеритовые  аппликации  </v>
          </cell>
        </row>
        <row r="31">
          <cell r="P31">
            <v>0.78</v>
          </cell>
        </row>
      </sheetData>
      <sheetData sheetId="83"/>
      <sheetData sheetId="84">
        <row r="13">
          <cell r="A13" t="str">
            <v xml:space="preserve">Аппликация    сапропелевой грязи  местная (1 зона) </v>
          </cell>
        </row>
        <row r="31">
          <cell r="P31">
            <v>0.89</v>
          </cell>
        </row>
      </sheetData>
      <sheetData sheetId="85"/>
      <sheetData sheetId="86"/>
      <sheetData sheetId="87">
        <row r="12">
          <cell r="A12" t="str">
            <v xml:space="preserve">Грязелечение  внутриполостное  </v>
          </cell>
        </row>
      </sheetData>
      <sheetData sheetId="88">
        <row r="13">
          <cell r="A13" t="str">
            <v xml:space="preserve">Электрогрязевая  процедура с  применением  постоянного или   импульсного токов </v>
          </cell>
        </row>
        <row r="31">
          <cell r="P31">
            <v>1.46</v>
          </cell>
        </row>
      </sheetData>
      <sheetData sheetId="89"/>
      <sheetData sheetId="90">
        <row r="12">
          <cell r="A12" t="str">
            <v>Сауна (до 5 человек)   на 1,5 час</v>
          </cell>
        </row>
        <row r="23">
          <cell r="P23">
            <v>5.35</v>
          </cell>
        </row>
        <row r="29">
          <cell r="G29">
            <v>15.42</v>
          </cell>
        </row>
        <row r="30">
          <cell r="G30">
            <v>3.08</v>
          </cell>
        </row>
      </sheetData>
      <sheetData sheetId="91">
        <row r="29">
          <cell r="G29">
            <v>5.55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"/>
      <sheetName val="1р"/>
      <sheetName val="2 Повтор. прием"/>
      <sheetName val="2р"/>
      <sheetName val="3 Забор мазка"/>
      <sheetName val="3р"/>
      <sheetName val="4 Кольпоцитология"/>
      <sheetName val="4р"/>
      <sheetName val="5 Кольпоскопия простая"/>
      <sheetName val="5р"/>
      <sheetName val="6 Кольпоскопия расшир"/>
      <sheetName val="6р"/>
      <sheetName val="7 Ванночка"/>
      <sheetName val="7 р"/>
      <sheetName val="8-1 Леч тампон лекарств"/>
      <sheetName val="8-1р"/>
      <sheetName val="8-2 Леч тампоны с сак гр"/>
      <sheetName val="8-2р"/>
      <sheetName val="9 Орошение влаг мин вод"/>
      <sheetName val="9р"/>
      <sheetName val="10 Массаж гинеколог"/>
      <sheetName val="10р"/>
      <sheetName val="11 Введение ВМС"/>
      <sheetName val="11р"/>
      <sheetName val="12 Удаление ВМС"/>
      <sheetName val="12р"/>
      <sheetName val="Сак грязь"/>
      <sheetName val="Цена на препараты"/>
      <sheetName val="Лист3"/>
    </sheetNames>
    <sheetDataSet>
      <sheetData sheetId="0"/>
      <sheetData sheetId="1"/>
      <sheetData sheetId="2"/>
      <sheetData sheetId="3"/>
      <sheetData sheetId="4">
        <row r="11">
          <cell r="A11" t="str">
            <v>Первичный прием врача-акушера-гинеколога</v>
          </cell>
        </row>
        <row r="27">
          <cell r="G27">
            <v>16.489999999999998</v>
          </cell>
        </row>
        <row r="32">
          <cell r="P32">
            <v>1.25</v>
          </cell>
        </row>
      </sheetData>
      <sheetData sheetId="5">
        <row r="27">
          <cell r="G27">
            <v>21.41</v>
          </cell>
        </row>
      </sheetData>
      <sheetData sheetId="6">
        <row r="11">
          <cell r="A11" t="str">
            <v>Повторный прием врача-акушера-гинеколога</v>
          </cell>
        </row>
        <row r="27">
          <cell r="G27">
            <v>10.19</v>
          </cell>
        </row>
        <row r="32">
          <cell r="P32">
            <v>1.25</v>
          </cell>
        </row>
      </sheetData>
      <sheetData sheetId="7">
        <row r="27">
          <cell r="G27">
            <v>14.88</v>
          </cell>
        </row>
      </sheetData>
      <sheetData sheetId="8">
        <row r="11">
          <cell r="A11" t="str">
            <v>Забор мазка на исследование</v>
          </cell>
        </row>
        <row r="27">
          <cell r="G27">
            <v>1</v>
          </cell>
        </row>
        <row r="32">
          <cell r="P32">
            <v>1.74</v>
          </cell>
        </row>
      </sheetData>
      <sheetData sheetId="9">
        <row r="27">
          <cell r="G27">
            <v>2.21</v>
          </cell>
        </row>
      </sheetData>
      <sheetData sheetId="10">
        <row r="11">
          <cell r="A11" t="str">
            <v>Кольпоцитология</v>
          </cell>
        </row>
        <row r="27">
          <cell r="G27">
            <v>1</v>
          </cell>
        </row>
        <row r="32">
          <cell r="P32">
            <v>1.74</v>
          </cell>
        </row>
      </sheetData>
      <sheetData sheetId="11">
        <row r="27">
          <cell r="G27">
            <v>2.21</v>
          </cell>
        </row>
      </sheetData>
      <sheetData sheetId="12">
        <row r="11">
          <cell r="A11" t="str">
            <v>Кольпоскопия простая</v>
          </cell>
        </row>
        <row r="27">
          <cell r="G27">
            <v>10.19</v>
          </cell>
        </row>
        <row r="32">
          <cell r="P32">
            <v>1.28</v>
          </cell>
        </row>
      </sheetData>
      <sheetData sheetId="13">
        <row r="27">
          <cell r="G27">
            <v>14.88</v>
          </cell>
        </row>
      </sheetData>
      <sheetData sheetId="14">
        <row r="11">
          <cell r="A11" t="str">
            <v>Кольпоскопия расширенная с цитологией</v>
          </cell>
        </row>
        <row r="27">
          <cell r="G27">
            <v>10.19</v>
          </cell>
        </row>
        <row r="32">
          <cell r="P32">
            <v>2.0699999999999998</v>
          </cell>
        </row>
      </sheetData>
      <sheetData sheetId="15">
        <row r="27">
          <cell r="G27">
            <v>14.88</v>
          </cell>
        </row>
      </sheetData>
      <sheetData sheetId="16">
        <row r="11">
          <cell r="A11" t="str">
            <v xml:space="preserve">Лечебная процедура: 1 ванночка </v>
          </cell>
        </row>
        <row r="27">
          <cell r="G27">
            <v>1.94</v>
          </cell>
        </row>
        <row r="30">
          <cell r="L30" t="str">
            <v>Перекись водорода 3%</v>
          </cell>
          <cell r="P30">
            <v>1.1399999999999999</v>
          </cell>
        </row>
        <row r="31">
          <cell r="L31" t="str">
            <v xml:space="preserve">Раствор хлоргексидина биглюконат </v>
          </cell>
          <cell r="P31">
            <v>1.74</v>
          </cell>
        </row>
        <row r="32">
          <cell r="L32" t="str">
            <v>Раствор спиртовой хлорофиллипта 10 мг/мл</v>
          </cell>
          <cell r="P32">
            <v>0.69</v>
          </cell>
        </row>
      </sheetData>
      <sheetData sheetId="17">
        <row r="27">
          <cell r="G27">
            <v>3.22</v>
          </cell>
        </row>
      </sheetData>
      <sheetData sheetId="18">
        <row r="11">
          <cell r="A11" t="str">
            <v>Лечебная процедура: введение лечебных тампонов с лекарственными препаратами</v>
          </cell>
        </row>
        <row r="27">
          <cell r="G27">
            <v>1.94</v>
          </cell>
        </row>
        <row r="42">
          <cell r="L42" t="str">
            <v>Мазь Линимент Бальзамический (Вишневского)</v>
          </cell>
          <cell r="P42">
            <v>0.88</v>
          </cell>
        </row>
        <row r="43">
          <cell r="L43" t="str">
            <v>Мазь Эритромициновая 10000ЕД в 1г</v>
          </cell>
          <cell r="P43">
            <v>0.96</v>
          </cell>
        </row>
        <row r="44">
          <cell r="L44" t="str">
            <v>Мазь Тетрациклиновая 3%</v>
          </cell>
          <cell r="P44">
            <v>0.8</v>
          </cell>
        </row>
        <row r="45">
          <cell r="L45" t="str">
            <v>Мазь Клотримазол 1%</v>
          </cell>
          <cell r="P45">
            <v>1.28</v>
          </cell>
        </row>
        <row r="46">
          <cell r="L46" t="str">
            <v>Мазь Меколь-боримед</v>
          </cell>
          <cell r="P46">
            <v>1.1200000000000001</v>
          </cell>
        </row>
        <row r="47">
          <cell r="L47" t="str">
            <v>Раствор Димексида</v>
          </cell>
          <cell r="P47">
            <v>0.71</v>
          </cell>
        </row>
        <row r="48">
          <cell r="L48" t="str">
            <v>Масло Облепиховое</v>
          </cell>
          <cell r="P48">
            <v>0.76</v>
          </cell>
        </row>
        <row r="49">
          <cell r="L49" t="str">
            <v>Нистатин мазь</v>
          </cell>
          <cell r="P49">
            <v>0.96</v>
          </cell>
        </row>
        <row r="50">
          <cell r="L50" t="str">
            <v>Метронидазол гель</v>
          </cell>
          <cell r="P50">
            <v>1.36</v>
          </cell>
        </row>
        <row r="51">
          <cell r="L51" t="str">
            <v>Повидон - йод мазь</v>
          </cell>
          <cell r="P51">
            <v>1.52</v>
          </cell>
        </row>
        <row r="52">
          <cell r="L52" t="str">
            <v>Гидрокортизон мазь</v>
          </cell>
          <cell r="P52">
            <v>1.28</v>
          </cell>
        </row>
        <row r="53">
          <cell r="L53" t="str">
            <v>Декспантен мазь</v>
          </cell>
          <cell r="P53">
            <v>2</v>
          </cell>
        </row>
        <row r="54">
          <cell r="L54" t="str">
            <v>Синтомицин мазь</v>
          </cell>
          <cell r="P54">
            <v>1.04</v>
          </cell>
        </row>
        <row r="55">
          <cell r="L55" t="str">
            <v>Гентамицин мазь</v>
          </cell>
          <cell r="P55">
            <v>0.88</v>
          </cell>
        </row>
        <row r="56">
          <cell r="L56" t="str">
            <v xml:space="preserve">Масло персик </v>
          </cell>
          <cell r="P56">
            <v>1.51</v>
          </cell>
        </row>
        <row r="57">
          <cell r="L57" t="str">
            <v>Септомирин гель</v>
          </cell>
          <cell r="P57">
            <v>1.92</v>
          </cell>
        </row>
        <row r="58">
          <cell r="L58" t="str">
            <v xml:space="preserve">Хлорофиллипт масл. р-р 20 мг/мл </v>
          </cell>
          <cell r="P58">
            <v>0.91</v>
          </cell>
        </row>
      </sheetData>
      <sheetData sheetId="19">
        <row r="27">
          <cell r="G27">
            <v>3.2</v>
          </cell>
        </row>
      </sheetData>
      <sheetData sheetId="20">
        <row r="11">
          <cell r="A11" t="str">
            <v>Лечебная процедура: введение лечебных тампонов с грязью Сакского озера</v>
          </cell>
        </row>
        <row r="26">
          <cell r="P26">
            <v>4.76</v>
          </cell>
        </row>
        <row r="27">
          <cell r="G27">
            <v>1.94</v>
          </cell>
        </row>
      </sheetData>
      <sheetData sheetId="21">
        <row r="27">
          <cell r="G27">
            <v>3.7</v>
          </cell>
        </row>
      </sheetData>
      <sheetData sheetId="22">
        <row r="11">
          <cell r="A11" t="str">
            <v>Лечебная процедура: орошение влагалища (минеральной водой)</v>
          </cell>
        </row>
        <row r="26">
          <cell r="P26">
            <v>0.72</v>
          </cell>
        </row>
        <row r="27">
          <cell r="G27">
            <v>1.94</v>
          </cell>
        </row>
      </sheetData>
      <sheetData sheetId="23">
        <row r="27">
          <cell r="G27">
            <v>3.21</v>
          </cell>
        </row>
      </sheetData>
      <sheetData sheetId="24">
        <row r="11">
          <cell r="A11" t="str">
            <v>Гинекологический массаж</v>
          </cell>
        </row>
        <row r="27">
          <cell r="G27">
            <v>6.62</v>
          </cell>
        </row>
        <row r="32">
          <cell r="P32">
            <v>0.42</v>
          </cell>
        </row>
      </sheetData>
      <sheetData sheetId="25">
        <row r="27">
          <cell r="G27">
            <v>11.35</v>
          </cell>
        </row>
      </sheetData>
      <sheetData sheetId="26">
        <row r="11">
          <cell r="A11" t="str">
            <v>Введение внутриматочного средства контрацепции</v>
          </cell>
        </row>
        <row r="27">
          <cell r="G27">
            <v>7.83</v>
          </cell>
        </row>
        <row r="28">
          <cell r="P28">
            <v>0.85</v>
          </cell>
        </row>
      </sheetData>
      <sheetData sheetId="27">
        <row r="27">
          <cell r="G27">
            <v>11.32</v>
          </cell>
        </row>
      </sheetData>
      <sheetData sheetId="28">
        <row r="11">
          <cell r="A11" t="str">
            <v>Удаление внутриматочного средства контрацепции</v>
          </cell>
        </row>
        <row r="27">
          <cell r="G27">
            <v>7.83</v>
          </cell>
          <cell r="P27">
            <v>0.6</v>
          </cell>
        </row>
      </sheetData>
      <sheetData sheetId="29">
        <row r="27">
          <cell r="G27">
            <v>11.32</v>
          </cell>
        </row>
      </sheetData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ости"/>
      <sheetName val="1 Прокат лыж"/>
      <sheetName val="1 р"/>
      <sheetName val="Энергетика"/>
      <sheetName val="Ставка 01.2018"/>
      <sheetName val="Площади"/>
    </sheetNames>
    <sheetDataSet>
      <sheetData sheetId="0"/>
      <sheetData sheetId="1">
        <row r="8">
          <cell r="C8" t="str">
            <v>1 пара на 1 час</v>
          </cell>
        </row>
      </sheetData>
      <sheetData sheetId="2"/>
      <sheetData sheetId="3">
        <row r="9">
          <cell r="A9" t="str">
            <v>Прокат 1 пары лыж на 1 час</v>
          </cell>
        </row>
        <row r="32">
          <cell r="G32">
            <v>0.27</v>
          </cell>
        </row>
        <row r="33">
          <cell r="G33">
            <v>1.6</v>
          </cell>
        </row>
      </sheetData>
      <sheetData sheetId="4">
        <row r="32">
          <cell r="G32">
            <v>0.43</v>
          </cell>
        </row>
        <row r="33">
          <cell r="G33">
            <v>2.6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workbookViewId="0">
      <selection sqref="A1:XFD1048576"/>
    </sheetView>
  </sheetViews>
  <sheetFormatPr defaultRowHeight="15" x14ac:dyDescent="0.25"/>
  <cols>
    <col min="1" max="1" width="4.140625" style="4" customWidth="1"/>
    <col min="2" max="2" width="43.42578125" style="4" customWidth="1"/>
    <col min="3" max="3" width="9.5703125" style="4" customWidth="1"/>
    <col min="4" max="4" width="0" style="4" hidden="1" customWidth="1"/>
    <col min="5" max="5" width="12.42578125" style="4" customWidth="1"/>
    <col min="6" max="6" width="8.140625" style="4" customWidth="1"/>
    <col min="7" max="7" width="11.7109375" style="4" customWidth="1"/>
    <col min="8" max="8" width="0" style="4" hidden="1" customWidth="1"/>
    <col min="9" max="9" width="12.42578125" style="4" customWidth="1"/>
    <col min="10" max="10" width="8.7109375" style="4" customWidth="1"/>
    <col min="11" max="16384" width="9.140625" style="4"/>
  </cols>
  <sheetData>
    <row r="1" spans="1:10" ht="15.75" x14ac:dyDescent="0.25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 t="s">
        <v>1</v>
      </c>
      <c r="F2" s="5"/>
      <c r="G2" s="2"/>
      <c r="H2" s="2"/>
      <c r="I2" s="2"/>
      <c r="J2" s="2"/>
    </row>
    <row r="3" spans="1:10" ht="55.5" customHeight="1" x14ac:dyDescent="0.25">
      <c r="A3" s="2"/>
      <c r="B3" s="2"/>
      <c r="C3" s="2"/>
      <c r="D3" s="2"/>
      <c r="E3" s="522" t="s">
        <v>2</v>
      </c>
      <c r="F3" s="522"/>
      <c r="G3" s="522"/>
      <c r="H3" s="522"/>
      <c r="I3" s="522"/>
      <c r="J3" s="522"/>
    </row>
    <row r="4" spans="1:10" x14ac:dyDescent="0.25">
      <c r="A4" s="2"/>
      <c r="B4" s="2"/>
      <c r="C4" s="2"/>
      <c r="D4" s="2"/>
      <c r="E4" s="2" t="s">
        <v>3</v>
      </c>
      <c r="F4" s="5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 t="s">
        <v>4</v>
      </c>
      <c r="F5" s="5"/>
      <c r="G5" s="2"/>
      <c r="H5" s="2"/>
      <c r="I5" s="2"/>
      <c r="J5" s="2"/>
    </row>
    <row r="6" spans="1:10" x14ac:dyDescent="0.25">
      <c r="A6" s="2"/>
      <c r="B6" s="2"/>
      <c r="C6" s="6"/>
      <c r="D6" s="2"/>
      <c r="E6" s="2"/>
      <c r="F6" s="2"/>
      <c r="G6" s="2"/>
      <c r="H6" s="2"/>
      <c r="I6" s="2"/>
      <c r="J6" s="2"/>
    </row>
    <row r="7" spans="1:10" s="7" customFormat="1" ht="15.75" x14ac:dyDescent="0.25">
      <c r="A7" s="523" t="s">
        <v>5</v>
      </c>
      <c r="B7" s="523"/>
      <c r="C7" s="523"/>
      <c r="D7" s="523"/>
      <c r="E7" s="523"/>
      <c r="F7" s="523"/>
      <c r="G7" s="523"/>
      <c r="H7" s="523"/>
      <c r="I7" s="523"/>
      <c r="J7" s="523"/>
    </row>
    <row r="8" spans="1:10" ht="15.75" x14ac:dyDescent="0.25">
      <c r="A8" s="524" t="s">
        <v>6</v>
      </c>
      <c r="B8" s="524"/>
      <c r="C8" s="524"/>
      <c r="D8" s="524"/>
      <c r="E8" s="524"/>
      <c r="F8" s="524"/>
      <c r="G8" s="524"/>
      <c r="H8" s="524"/>
      <c r="I8" s="524"/>
      <c r="J8" s="524"/>
    </row>
    <row r="9" spans="1:10" x14ac:dyDescent="0.25">
      <c r="A9" s="524" t="s">
        <v>7</v>
      </c>
      <c r="B9" s="524"/>
      <c r="C9" s="524"/>
      <c r="D9" s="524"/>
      <c r="E9" s="524"/>
      <c r="F9" s="524"/>
      <c r="G9" s="524"/>
      <c r="H9" s="524"/>
      <c r="I9" s="524"/>
      <c r="J9" s="524"/>
    </row>
    <row r="10" spans="1:10" x14ac:dyDescent="0.25">
      <c r="A10" s="524" t="s">
        <v>8</v>
      </c>
      <c r="B10" s="524"/>
      <c r="C10" s="524"/>
      <c r="D10" s="524"/>
      <c r="E10" s="524"/>
      <c r="F10" s="524"/>
      <c r="G10" s="524"/>
      <c r="H10" s="524"/>
      <c r="I10" s="524"/>
      <c r="J10" s="524"/>
    </row>
    <row r="11" spans="1:10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</row>
    <row r="12" spans="1:10" ht="16.5" thickBot="1" x14ac:dyDescent="0.3">
      <c r="A12" s="8"/>
      <c r="B12" s="8"/>
      <c r="C12" s="8"/>
      <c r="D12" s="2"/>
      <c r="E12" s="2"/>
      <c r="F12" s="2"/>
      <c r="G12" s="9" t="s">
        <v>9</v>
      </c>
      <c r="H12" s="2"/>
      <c r="I12" s="2"/>
      <c r="J12" s="2"/>
    </row>
    <row r="13" spans="1:10" ht="77.25" customHeight="1" thickBot="1" x14ac:dyDescent="0.3">
      <c r="A13" s="525" t="s">
        <v>10</v>
      </c>
      <c r="B13" s="527" t="s">
        <v>11</v>
      </c>
      <c r="C13" s="529" t="s">
        <v>12</v>
      </c>
      <c r="D13" s="10"/>
      <c r="E13" s="516" t="s">
        <v>13</v>
      </c>
      <c r="F13" s="518"/>
      <c r="G13" s="531" t="s">
        <v>14</v>
      </c>
      <c r="H13" s="516" t="s">
        <v>15</v>
      </c>
      <c r="I13" s="517"/>
      <c r="J13" s="518"/>
    </row>
    <row r="14" spans="1:10" s="14" customFormat="1" ht="174.75" customHeight="1" thickBot="1" x14ac:dyDescent="0.3">
      <c r="A14" s="526"/>
      <c r="B14" s="528"/>
      <c r="C14" s="530"/>
      <c r="D14" s="11" t="s">
        <v>16</v>
      </c>
      <c r="E14" s="12" t="s">
        <v>17</v>
      </c>
      <c r="F14" s="13" t="s">
        <v>18</v>
      </c>
      <c r="G14" s="532"/>
      <c r="H14" s="12" t="s">
        <v>16</v>
      </c>
      <c r="I14" s="12" t="s">
        <v>17</v>
      </c>
      <c r="J14" s="13" t="s">
        <v>18</v>
      </c>
    </row>
    <row r="15" spans="1:10" s="15" customFormat="1" ht="25.5" customHeight="1" thickBot="1" x14ac:dyDescent="0.3">
      <c r="A15" s="519" t="s">
        <v>19</v>
      </c>
      <c r="B15" s="520"/>
      <c r="C15" s="520"/>
      <c r="D15" s="520"/>
      <c r="E15" s="520"/>
      <c r="F15" s="520"/>
      <c r="G15" s="520"/>
      <c r="H15" s="520"/>
      <c r="I15" s="520"/>
      <c r="J15" s="521"/>
    </row>
    <row r="16" spans="1:10" s="15" customFormat="1" ht="93" customHeight="1" thickBot="1" x14ac:dyDescent="0.3">
      <c r="A16" s="16" t="s">
        <v>20</v>
      </c>
      <c r="B16" s="17" t="str">
        <f>[1]анализ!B8</f>
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</c>
      <c r="C16" s="18" t="s">
        <v>21</v>
      </c>
      <c r="D16" s="19">
        <f>'[1]2'!M27</f>
        <v>0</v>
      </c>
      <c r="E16" s="20">
        <f>'[1]1'!G26</f>
        <v>2.4</v>
      </c>
      <c r="F16" s="21" t="s">
        <v>22</v>
      </c>
      <c r="G16" s="21" t="s">
        <v>22</v>
      </c>
      <c r="H16" s="22">
        <f>'[1]2'!Q27</f>
        <v>0</v>
      </c>
      <c r="I16" s="20">
        <f>'[1]1р'!G26</f>
        <v>3.47</v>
      </c>
      <c r="J16" s="23" t="s">
        <v>22</v>
      </c>
    </row>
    <row r="17" spans="1:10" s="15" customFormat="1" ht="91.5" customHeight="1" thickBot="1" x14ac:dyDescent="0.3">
      <c r="A17" s="24" t="s">
        <v>23</v>
      </c>
      <c r="B17" s="25" t="str">
        <f>[1]анализ!B9</f>
        <v>Лечебная физкультура для беременных: при малогрупповом методе занятий (до 5 человек)</v>
      </c>
      <c r="C17" s="26" t="s">
        <v>21</v>
      </c>
      <c r="D17" s="27">
        <f>'[1]2'!M28</f>
        <v>0</v>
      </c>
      <c r="E17" s="28">
        <f>'[1]2'!G26</f>
        <v>2.4</v>
      </c>
      <c r="F17" s="29" t="s">
        <v>22</v>
      </c>
      <c r="G17" s="29" t="s">
        <v>22</v>
      </c>
      <c r="H17" s="30">
        <f>'[1]2'!Q28</f>
        <v>0</v>
      </c>
      <c r="I17" s="28">
        <f>'[1]2р'!G26</f>
        <v>3.47</v>
      </c>
      <c r="J17" s="31" t="s">
        <v>22</v>
      </c>
    </row>
    <row r="18" spans="1:10" ht="15.75" x14ac:dyDescent="0.25">
      <c r="A18" s="32"/>
      <c r="B18" s="33"/>
      <c r="C18" s="32"/>
      <c r="D18" s="34"/>
      <c r="E18" s="2"/>
      <c r="F18" s="2"/>
      <c r="G18" s="2"/>
      <c r="H18" s="2"/>
      <c r="I18" s="2"/>
      <c r="J18" s="2"/>
    </row>
    <row r="19" spans="1:10" ht="15.75" x14ac:dyDescent="0.25">
      <c r="A19" s="32"/>
      <c r="B19" s="33"/>
      <c r="C19" s="32"/>
      <c r="D19" s="34"/>
      <c r="E19" s="2"/>
      <c r="F19" s="2"/>
      <c r="G19" s="2"/>
      <c r="H19" s="2"/>
      <c r="I19" s="2"/>
      <c r="J19" s="2"/>
    </row>
    <row r="20" spans="1:10" ht="15.75" x14ac:dyDescent="0.25">
      <c r="A20" s="32"/>
      <c r="B20" s="33"/>
      <c r="C20" s="32"/>
      <c r="D20" s="34"/>
      <c r="E20" s="2"/>
      <c r="F20" s="2"/>
      <c r="G20" s="2"/>
      <c r="H20" s="2"/>
      <c r="I20" s="2"/>
      <c r="J20" s="2"/>
    </row>
    <row r="21" spans="1:10" ht="15.75" x14ac:dyDescent="0.25">
      <c r="A21" s="32"/>
      <c r="B21" s="33"/>
      <c r="C21" s="32"/>
      <c r="D21" s="34"/>
      <c r="E21" s="2"/>
      <c r="F21" s="2"/>
      <c r="G21" s="2"/>
      <c r="H21" s="2"/>
      <c r="I21" s="2"/>
      <c r="J21" s="2"/>
    </row>
    <row r="22" spans="1:10" x14ac:dyDescent="0.25">
      <c r="A22" s="2"/>
      <c r="B22" s="35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24</v>
      </c>
      <c r="B23" s="2"/>
      <c r="C23" s="2"/>
      <c r="D23" s="2"/>
      <c r="E23" s="2"/>
      <c r="H23" s="2"/>
      <c r="I23" s="36" t="s">
        <v>25</v>
      </c>
      <c r="J23" s="2"/>
    </row>
    <row r="24" spans="1:10" x14ac:dyDescent="0.25">
      <c r="A24" s="2" t="s">
        <v>26</v>
      </c>
      <c r="B24" s="2"/>
      <c r="C24" s="2"/>
      <c r="D24" s="2"/>
      <c r="E24" s="2"/>
      <c r="H24" s="2"/>
      <c r="I24" s="36" t="s">
        <v>27</v>
      </c>
      <c r="J24" s="2"/>
    </row>
    <row r="25" spans="1:10" x14ac:dyDescent="0.25">
      <c r="A25" s="2" t="s">
        <v>28</v>
      </c>
      <c r="B25" s="2"/>
      <c r="C25" s="2"/>
      <c r="D25" s="2"/>
      <c r="E25" s="2"/>
      <c r="H25" s="2"/>
      <c r="I25" s="36" t="s">
        <v>29</v>
      </c>
      <c r="J25" s="2"/>
    </row>
    <row r="26" spans="1:10" x14ac:dyDescent="0.25">
      <c r="A26" s="2" t="s">
        <v>30</v>
      </c>
      <c r="B26" s="2"/>
      <c r="C26" s="2"/>
      <c r="D26" s="2"/>
      <c r="E26" s="2"/>
      <c r="H26" s="2"/>
      <c r="I26" s="36" t="s">
        <v>31</v>
      </c>
      <c r="J26" s="2"/>
    </row>
    <row r="27" spans="1:10" hidden="1" x14ac:dyDescent="0.25">
      <c r="A27" s="2" t="s">
        <v>32</v>
      </c>
      <c r="B27" s="2"/>
      <c r="C27" s="2"/>
      <c r="D27" s="2"/>
      <c r="E27" s="2"/>
      <c r="F27" s="36"/>
      <c r="G27" s="2"/>
      <c r="H27" s="2"/>
      <c r="I27" s="2"/>
      <c r="J27" s="2"/>
    </row>
    <row r="28" spans="1:10" hidden="1" x14ac:dyDescent="0.25">
      <c r="A28" s="2" t="s">
        <v>33</v>
      </c>
      <c r="B28" s="2"/>
      <c r="C28" s="2"/>
      <c r="D28" s="2"/>
      <c r="E28" s="2"/>
      <c r="F28" s="36" t="s">
        <v>34</v>
      </c>
      <c r="G28" s="2"/>
      <c r="H28" s="2"/>
      <c r="I28" s="2"/>
      <c r="J28" s="2"/>
    </row>
    <row r="29" spans="1:10" x14ac:dyDescent="0.25">
      <c r="A29" s="2"/>
      <c r="B29" s="35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35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35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</sheetData>
  <mergeCells count="12">
    <mergeCell ref="H13:J13"/>
    <mergeCell ref="A15:J15"/>
    <mergeCell ref="E3:J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tabSelected="1" workbookViewId="0">
      <selection activeCell="L14" sqref="L14"/>
    </sheetView>
  </sheetViews>
  <sheetFormatPr defaultRowHeight="15" x14ac:dyDescent="0.25"/>
  <cols>
    <col min="1" max="1" width="5.85546875" customWidth="1"/>
    <col min="2" max="2" width="29.85546875" customWidth="1"/>
    <col min="3" max="3" width="11.28515625" customWidth="1"/>
    <col min="4" max="4" width="15.42578125" customWidth="1"/>
    <col min="5" max="5" width="13.28515625" customWidth="1"/>
    <col min="6" max="6" width="15.140625" customWidth="1"/>
    <col min="7" max="7" width="13.42578125" customWidth="1"/>
    <col min="257" max="257" width="5.85546875" customWidth="1"/>
    <col min="258" max="258" width="29.85546875" customWidth="1"/>
    <col min="259" max="259" width="11.28515625" customWidth="1"/>
    <col min="260" max="260" width="15.42578125" customWidth="1"/>
    <col min="261" max="261" width="13.28515625" customWidth="1"/>
    <col min="262" max="262" width="15.140625" customWidth="1"/>
    <col min="263" max="263" width="13.42578125" customWidth="1"/>
    <col min="513" max="513" width="5.85546875" customWidth="1"/>
    <col min="514" max="514" width="29.85546875" customWidth="1"/>
    <col min="515" max="515" width="11.28515625" customWidth="1"/>
    <col min="516" max="516" width="15.42578125" customWidth="1"/>
    <col min="517" max="517" width="13.28515625" customWidth="1"/>
    <col min="518" max="518" width="15.140625" customWidth="1"/>
    <col min="519" max="519" width="13.42578125" customWidth="1"/>
    <col min="769" max="769" width="5.85546875" customWidth="1"/>
    <col min="770" max="770" width="29.85546875" customWidth="1"/>
    <col min="771" max="771" width="11.28515625" customWidth="1"/>
    <col min="772" max="772" width="15.42578125" customWidth="1"/>
    <col min="773" max="773" width="13.28515625" customWidth="1"/>
    <col min="774" max="774" width="15.140625" customWidth="1"/>
    <col min="775" max="775" width="13.42578125" customWidth="1"/>
    <col min="1025" max="1025" width="5.85546875" customWidth="1"/>
    <col min="1026" max="1026" width="29.85546875" customWidth="1"/>
    <col min="1027" max="1027" width="11.28515625" customWidth="1"/>
    <col min="1028" max="1028" width="15.42578125" customWidth="1"/>
    <col min="1029" max="1029" width="13.28515625" customWidth="1"/>
    <col min="1030" max="1030" width="15.140625" customWidth="1"/>
    <col min="1031" max="1031" width="13.42578125" customWidth="1"/>
    <col min="1281" max="1281" width="5.85546875" customWidth="1"/>
    <col min="1282" max="1282" width="29.85546875" customWidth="1"/>
    <col min="1283" max="1283" width="11.28515625" customWidth="1"/>
    <col min="1284" max="1284" width="15.42578125" customWidth="1"/>
    <col min="1285" max="1285" width="13.28515625" customWidth="1"/>
    <col min="1286" max="1286" width="15.140625" customWidth="1"/>
    <col min="1287" max="1287" width="13.42578125" customWidth="1"/>
    <col min="1537" max="1537" width="5.85546875" customWidth="1"/>
    <col min="1538" max="1538" width="29.85546875" customWidth="1"/>
    <col min="1539" max="1539" width="11.28515625" customWidth="1"/>
    <col min="1540" max="1540" width="15.42578125" customWidth="1"/>
    <col min="1541" max="1541" width="13.28515625" customWidth="1"/>
    <col min="1542" max="1542" width="15.140625" customWidth="1"/>
    <col min="1543" max="1543" width="13.42578125" customWidth="1"/>
    <col min="1793" max="1793" width="5.85546875" customWidth="1"/>
    <col min="1794" max="1794" width="29.85546875" customWidth="1"/>
    <col min="1795" max="1795" width="11.28515625" customWidth="1"/>
    <col min="1796" max="1796" width="15.42578125" customWidth="1"/>
    <col min="1797" max="1797" width="13.28515625" customWidth="1"/>
    <col min="1798" max="1798" width="15.140625" customWidth="1"/>
    <col min="1799" max="1799" width="13.42578125" customWidth="1"/>
    <col min="2049" max="2049" width="5.85546875" customWidth="1"/>
    <col min="2050" max="2050" width="29.85546875" customWidth="1"/>
    <col min="2051" max="2051" width="11.28515625" customWidth="1"/>
    <col min="2052" max="2052" width="15.42578125" customWidth="1"/>
    <col min="2053" max="2053" width="13.28515625" customWidth="1"/>
    <col min="2054" max="2054" width="15.140625" customWidth="1"/>
    <col min="2055" max="2055" width="13.42578125" customWidth="1"/>
    <col min="2305" max="2305" width="5.85546875" customWidth="1"/>
    <col min="2306" max="2306" width="29.85546875" customWidth="1"/>
    <col min="2307" max="2307" width="11.28515625" customWidth="1"/>
    <col min="2308" max="2308" width="15.42578125" customWidth="1"/>
    <col min="2309" max="2309" width="13.28515625" customWidth="1"/>
    <col min="2310" max="2310" width="15.140625" customWidth="1"/>
    <col min="2311" max="2311" width="13.42578125" customWidth="1"/>
    <col min="2561" max="2561" width="5.85546875" customWidth="1"/>
    <col min="2562" max="2562" width="29.85546875" customWidth="1"/>
    <col min="2563" max="2563" width="11.28515625" customWidth="1"/>
    <col min="2564" max="2564" width="15.42578125" customWidth="1"/>
    <col min="2565" max="2565" width="13.28515625" customWidth="1"/>
    <col min="2566" max="2566" width="15.140625" customWidth="1"/>
    <col min="2567" max="2567" width="13.42578125" customWidth="1"/>
    <col min="2817" max="2817" width="5.85546875" customWidth="1"/>
    <col min="2818" max="2818" width="29.85546875" customWidth="1"/>
    <col min="2819" max="2819" width="11.28515625" customWidth="1"/>
    <col min="2820" max="2820" width="15.42578125" customWidth="1"/>
    <col min="2821" max="2821" width="13.28515625" customWidth="1"/>
    <col min="2822" max="2822" width="15.140625" customWidth="1"/>
    <col min="2823" max="2823" width="13.42578125" customWidth="1"/>
    <col min="3073" max="3073" width="5.85546875" customWidth="1"/>
    <col min="3074" max="3074" width="29.85546875" customWidth="1"/>
    <col min="3075" max="3075" width="11.28515625" customWidth="1"/>
    <col min="3076" max="3076" width="15.42578125" customWidth="1"/>
    <col min="3077" max="3077" width="13.28515625" customWidth="1"/>
    <col min="3078" max="3078" width="15.140625" customWidth="1"/>
    <col min="3079" max="3079" width="13.42578125" customWidth="1"/>
    <col min="3329" max="3329" width="5.85546875" customWidth="1"/>
    <col min="3330" max="3330" width="29.85546875" customWidth="1"/>
    <col min="3331" max="3331" width="11.28515625" customWidth="1"/>
    <col min="3332" max="3332" width="15.42578125" customWidth="1"/>
    <col min="3333" max="3333" width="13.28515625" customWidth="1"/>
    <col min="3334" max="3334" width="15.140625" customWidth="1"/>
    <col min="3335" max="3335" width="13.42578125" customWidth="1"/>
    <col min="3585" max="3585" width="5.85546875" customWidth="1"/>
    <col min="3586" max="3586" width="29.85546875" customWidth="1"/>
    <col min="3587" max="3587" width="11.28515625" customWidth="1"/>
    <col min="3588" max="3588" width="15.42578125" customWidth="1"/>
    <col min="3589" max="3589" width="13.28515625" customWidth="1"/>
    <col min="3590" max="3590" width="15.140625" customWidth="1"/>
    <col min="3591" max="3591" width="13.42578125" customWidth="1"/>
    <col min="3841" max="3841" width="5.85546875" customWidth="1"/>
    <col min="3842" max="3842" width="29.85546875" customWidth="1"/>
    <col min="3843" max="3843" width="11.28515625" customWidth="1"/>
    <col min="3844" max="3844" width="15.42578125" customWidth="1"/>
    <col min="3845" max="3845" width="13.28515625" customWidth="1"/>
    <col min="3846" max="3846" width="15.140625" customWidth="1"/>
    <col min="3847" max="3847" width="13.42578125" customWidth="1"/>
    <col min="4097" max="4097" width="5.85546875" customWidth="1"/>
    <col min="4098" max="4098" width="29.85546875" customWidth="1"/>
    <col min="4099" max="4099" width="11.28515625" customWidth="1"/>
    <col min="4100" max="4100" width="15.42578125" customWidth="1"/>
    <col min="4101" max="4101" width="13.28515625" customWidth="1"/>
    <col min="4102" max="4102" width="15.140625" customWidth="1"/>
    <col min="4103" max="4103" width="13.42578125" customWidth="1"/>
    <col min="4353" max="4353" width="5.85546875" customWidth="1"/>
    <col min="4354" max="4354" width="29.85546875" customWidth="1"/>
    <col min="4355" max="4355" width="11.28515625" customWidth="1"/>
    <col min="4356" max="4356" width="15.42578125" customWidth="1"/>
    <col min="4357" max="4357" width="13.28515625" customWidth="1"/>
    <col min="4358" max="4358" width="15.140625" customWidth="1"/>
    <col min="4359" max="4359" width="13.42578125" customWidth="1"/>
    <col min="4609" max="4609" width="5.85546875" customWidth="1"/>
    <col min="4610" max="4610" width="29.85546875" customWidth="1"/>
    <col min="4611" max="4611" width="11.28515625" customWidth="1"/>
    <col min="4612" max="4612" width="15.42578125" customWidth="1"/>
    <col min="4613" max="4613" width="13.28515625" customWidth="1"/>
    <col min="4614" max="4614" width="15.140625" customWidth="1"/>
    <col min="4615" max="4615" width="13.42578125" customWidth="1"/>
    <col min="4865" max="4865" width="5.85546875" customWidth="1"/>
    <col min="4866" max="4866" width="29.85546875" customWidth="1"/>
    <col min="4867" max="4867" width="11.28515625" customWidth="1"/>
    <col min="4868" max="4868" width="15.42578125" customWidth="1"/>
    <col min="4869" max="4869" width="13.28515625" customWidth="1"/>
    <col min="4870" max="4870" width="15.140625" customWidth="1"/>
    <col min="4871" max="4871" width="13.42578125" customWidth="1"/>
    <col min="5121" max="5121" width="5.85546875" customWidth="1"/>
    <col min="5122" max="5122" width="29.85546875" customWidth="1"/>
    <col min="5123" max="5123" width="11.28515625" customWidth="1"/>
    <col min="5124" max="5124" width="15.42578125" customWidth="1"/>
    <col min="5125" max="5125" width="13.28515625" customWidth="1"/>
    <col min="5126" max="5126" width="15.140625" customWidth="1"/>
    <col min="5127" max="5127" width="13.42578125" customWidth="1"/>
    <col min="5377" max="5377" width="5.85546875" customWidth="1"/>
    <col min="5378" max="5378" width="29.85546875" customWidth="1"/>
    <col min="5379" max="5379" width="11.28515625" customWidth="1"/>
    <col min="5380" max="5380" width="15.42578125" customWidth="1"/>
    <col min="5381" max="5381" width="13.28515625" customWidth="1"/>
    <col min="5382" max="5382" width="15.140625" customWidth="1"/>
    <col min="5383" max="5383" width="13.42578125" customWidth="1"/>
    <col min="5633" max="5633" width="5.85546875" customWidth="1"/>
    <col min="5634" max="5634" width="29.85546875" customWidth="1"/>
    <col min="5635" max="5635" width="11.28515625" customWidth="1"/>
    <col min="5636" max="5636" width="15.42578125" customWidth="1"/>
    <col min="5637" max="5637" width="13.28515625" customWidth="1"/>
    <col min="5638" max="5638" width="15.140625" customWidth="1"/>
    <col min="5639" max="5639" width="13.42578125" customWidth="1"/>
    <col min="5889" max="5889" width="5.85546875" customWidth="1"/>
    <col min="5890" max="5890" width="29.85546875" customWidth="1"/>
    <col min="5891" max="5891" width="11.28515625" customWidth="1"/>
    <col min="5892" max="5892" width="15.42578125" customWidth="1"/>
    <col min="5893" max="5893" width="13.28515625" customWidth="1"/>
    <col min="5894" max="5894" width="15.140625" customWidth="1"/>
    <col min="5895" max="5895" width="13.42578125" customWidth="1"/>
    <col min="6145" max="6145" width="5.85546875" customWidth="1"/>
    <col min="6146" max="6146" width="29.85546875" customWidth="1"/>
    <col min="6147" max="6147" width="11.28515625" customWidth="1"/>
    <col min="6148" max="6148" width="15.42578125" customWidth="1"/>
    <col min="6149" max="6149" width="13.28515625" customWidth="1"/>
    <col min="6150" max="6150" width="15.140625" customWidth="1"/>
    <col min="6151" max="6151" width="13.42578125" customWidth="1"/>
    <col min="6401" max="6401" width="5.85546875" customWidth="1"/>
    <col min="6402" max="6402" width="29.85546875" customWidth="1"/>
    <col min="6403" max="6403" width="11.28515625" customWidth="1"/>
    <col min="6404" max="6404" width="15.42578125" customWidth="1"/>
    <col min="6405" max="6405" width="13.28515625" customWidth="1"/>
    <col min="6406" max="6406" width="15.140625" customWidth="1"/>
    <col min="6407" max="6407" width="13.42578125" customWidth="1"/>
    <col min="6657" max="6657" width="5.85546875" customWidth="1"/>
    <col min="6658" max="6658" width="29.85546875" customWidth="1"/>
    <col min="6659" max="6659" width="11.28515625" customWidth="1"/>
    <col min="6660" max="6660" width="15.42578125" customWidth="1"/>
    <col min="6661" max="6661" width="13.28515625" customWidth="1"/>
    <col min="6662" max="6662" width="15.140625" customWidth="1"/>
    <col min="6663" max="6663" width="13.42578125" customWidth="1"/>
    <col min="6913" max="6913" width="5.85546875" customWidth="1"/>
    <col min="6914" max="6914" width="29.85546875" customWidth="1"/>
    <col min="6915" max="6915" width="11.28515625" customWidth="1"/>
    <col min="6916" max="6916" width="15.42578125" customWidth="1"/>
    <col min="6917" max="6917" width="13.28515625" customWidth="1"/>
    <col min="6918" max="6918" width="15.140625" customWidth="1"/>
    <col min="6919" max="6919" width="13.42578125" customWidth="1"/>
    <col min="7169" max="7169" width="5.85546875" customWidth="1"/>
    <col min="7170" max="7170" width="29.85546875" customWidth="1"/>
    <col min="7171" max="7171" width="11.28515625" customWidth="1"/>
    <col min="7172" max="7172" width="15.42578125" customWidth="1"/>
    <col min="7173" max="7173" width="13.28515625" customWidth="1"/>
    <col min="7174" max="7174" width="15.140625" customWidth="1"/>
    <col min="7175" max="7175" width="13.42578125" customWidth="1"/>
    <col min="7425" max="7425" width="5.85546875" customWidth="1"/>
    <col min="7426" max="7426" width="29.85546875" customWidth="1"/>
    <col min="7427" max="7427" width="11.28515625" customWidth="1"/>
    <col min="7428" max="7428" width="15.42578125" customWidth="1"/>
    <col min="7429" max="7429" width="13.28515625" customWidth="1"/>
    <col min="7430" max="7430" width="15.140625" customWidth="1"/>
    <col min="7431" max="7431" width="13.42578125" customWidth="1"/>
    <col min="7681" max="7681" width="5.85546875" customWidth="1"/>
    <col min="7682" max="7682" width="29.85546875" customWidth="1"/>
    <col min="7683" max="7683" width="11.28515625" customWidth="1"/>
    <col min="7684" max="7684" width="15.42578125" customWidth="1"/>
    <col min="7685" max="7685" width="13.28515625" customWidth="1"/>
    <col min="7686" max="7686" width="15.140625" customWidth="1"/>
    <col min="7687" max="7687" width="13.42578125" customWidth="1"/>
    <col min="7937" max="7937" width="5.85546875" customWidth="1"/>
    <col min="7938" max="7938" width="29.85546875" customWidth="1"/>
    <col min="7939" max="7939" width="11.28515625" customWidth="1"/>
    <col min="7940" max="7940" width="15.42578125" customWidth="1"/>
    <col min="7941" max="7941" width="13.28515625" customWidth="1"/>
    <col min="7942" max="7942" width="15.140625" customWidth="1"/>
    <col min="7943" max="7943" width="13.42578125" customWidth="1"/>
    <col min="8193" max="8193" width="5.85546875" customWidth="1"/>
    <col min="8194" max="8194" width="29.85546875" customWidth="1"/>
    <col min="8195" max="8195" width="11.28515625" customWidth="1"/>
    <col min="8196" max="8196" width="15.42578125" customWidth="1"/>
    <col min="8197" max="8197" width="13.28515625" customWidth="1"/>
    <col min="8198" max="8198" width="15.140625" customWidth="1"/>
    <col min="8199" max="8199" width="13.42578125" customWidth="1"/>
    <col min="8449" max="8449" width="5.85546875" customWidth="1"/>
    <col min="8450" max="8450" width="29.85546875" customWidth="1"/>
    <col min="8451" max="8451" width="11.28515625" customWidth="1"/>
    <col min="8452" max="8452" width="15.42578125" customWidth="1"/>
    <col min="8453" max="8453" width="13.28515625" customWidth="1"/>
    <col min="8454" max="8454" width="15.140625" customWidth="1"/>
    <col min="8455" max="8455" width="13.42578125" customWidth="1"/>
    <col min="8705" max="8705" width="5.85546875" customWidth="1"/>
    <col min="8706" max="8706" width="29.85546875" customWidth="1"/>
    <col min="8707" max="8707" width="11.28515625" customWidth="1"/>
    <col min="8708" max="8708" width="15.42578125" customWidth="1"/>
    <col min="8709" max="8709" width="13.28515625" customWidth="1"/>
    <col min="8710" max="8710" width="15.140625" customWidth="1"/>
    <col min="8711" max="8711" width="13.42578125" customWidth="1"/>
    <col min="8961" max="8961" width="5.85546875" customWidth="1"/>
    <col min="8962" max="8962" width="29.85546875" customWidth="1"/>
    <col min="8963" max="8963" width="11.28515625" customWidth="1"/>
    <col min="8964" max="8964" width="15.42578125" customWidth="1"/>
    <col min="8965" max="8965" width="13.28515625" customWidth="1"/>
    <col min="8966" max="8966" width="15.140625" customWidth="1"/>
    <col min="8967" max="8967" width="13.42578125" customWidth="1"/>
    <col min="9217" max="9217" width="5.85546875" customWidth="1"/>
    <col min="9218" max="9218" width="29.85546875" customWidth="1"/>
    <col min="9219" max="9219" width="11.28515625" customWidth="1"/>
    <col min="9220" max="9220" width="15.42578125" customWidth="1"/>
    <col min="9221" max="9221" width="13.28515625" customWidth="1"/>
    <col min="9222" max="9222" width="15.140625" customWidth="1"/>
    <col min="9223" max="9223" width="13.42578125" customWidth="1"/>
    <col min="9473" max="9473" width="5.85546875" customWidth="1"/>
    <col min="9474" max="9474" width="29.85546875" customWidth="1"/>
    <col min="9475" max="9475" width="11.28515625" customWidth="1"/>
    <col min="9476" max="9476" width="15.42578125" customWidth="1"/>
    <col min="9477" max="9477" width="13.28515625" customWidth="1"/>
    <col min="9478" max="9478" width="15.140625" customWidth="1"/>
    <col min="9479" max="9479" width="13.42578125" customWidth="1"/>
    <col min="9729" max="9729" width="5.85546875" customWidth="1"/>
    <col min="9730" max="9730" width="29.85546875" customWidth="1"/>
    <col min="9731" max="9731" width="11.28515625" customWidth="1"/>
    <col min="9732" max="9732" width="15.42578125" customWidth="1"/>
    <col min="9733" max="9733" width="13.28515625" customWidth="1"/>
    <col min="9734" max="9734" width="15.140625" customWidth="1"/>
    <col min="9735" max="9735" width="13.42578125" customWidth="1"/>
    <col min="9985" max="9985" width="5.85546875" customWidth="1"/>
    <col min="9986" max="9986" width="29.85546875" customWidth="1"/>
    <col min="9987" max="9987" width="11.28515625" customWidth="1"/>
    <col min="9988" max="9988" width="15.42578125" customWidth="1"/>
    <col min="9989" max="9989" width="13.28515625" customWidth="1"/>
    <col min="9990" max="9990" width="15.140625" customWidth="1"/>
    <col min="9991" max="9991" width="13.42578125" customWidth="1"/>
    <col min="10241" max="10241" width="5.85546875" customWidth="1"/>
    <col min="10242" max="10242" width="29.85546875" customWidth="1"/>
    <col min="10243" max="10243" width="11.28515625" customWidth="1"/>
    <col min="10244" max="10244" width="15.42578125" customWidth="1"/>
    <col min="10245" max="10245" width="13.28515625" customWidth="1"/>
    <col min="10246" max="10246" width="15.140625" customWidth="1"/>
    <col min="10247" max="10247" width="13.42578125" customWidth="1"/>
    <col min="10497" max="10497" width="5.85546875" customWidth="1"/>
    <col min="10498" max="10498" width="29.85546875" customWidth="1"/>
    <col min="10499" max="10499" width="11.28515625" customWidth="1"/>
    <col min="10500" max="10500" width="15.42578125" customWidth="1"/>
    <col min="10501" max="10501" width="13.28515625" customWidth="1"/>
    <col min="10502" max="10502" width="15.140625" customWidth="1"/>
    <col min="10503" max="10503" width="13.42578125" customWidth="1"/>
    <col min="10753" max="10753" width="5.85546875" customWidth="1"/>
    <col min="10754" max="10754" width="29.85546875" customWidth="1"/>
    <col min="10755" max="10755" width="11.28515625" customWidth="1"/>
    <col min="10756" max="10756" width="15.42578125" customWidth="1"/>
    <col min="10757" max="10757" width="13.28515625" customWidth="1"/>
    <col min="10758" max="10758" width="15.140625" customWidth="1"/>
    <col min="10759" max="10759" width="13.42578125" customWidth="1"/>
    <col min="11009" max="11009" width="5.85546875" customWidth="1"/>
    <col min="11010" max="11010" width="29.85546875" customWidth="1"/>
    <col min="11011" max="11011" width="11.28515625" customWidth="1"/>
    <col min="11012" max="11012" width="15.42578125" customWidth="1"/>
    <col min="11013" max="11013" width="13.28515625" customWidth="1"/>
    <col min="11014" max="11014" width="15.140625" customWidth="1"/>
    <col min="11015" max="11015" width="13.42578125" customWidth="1"/>
    <col min="11265" max="11265" width="5.85546875" customWidth="1"/>
    <col min="11266" max="11266" width="29.85546875" customWidth="1"/>
    <col min="11267" max="11267" width="11.28515625" customWidth="1"/>
    <col min="11268" max="11268" width="15.42578125" customWidth="1"/>
    <col min="11269" max="11269" width="13.28515625" customWidth="1"/>
    <col min="11270" max="11270" width="15.140625" customWidth="1"/>
    <col min="11271" max="11271" width="13.42578125" customWidth="1"/>
    <col min="11521" max="11521" width="5.85546875" customWidth="1"/>
    <col min="11522" max="11522" width="29.85546875" customWidth="1"/>
    <col min="11523" max="11523" width="11.28515625" customWidth="1"/>
    <col min="11524" max="11524" width="15.42578125" customWidth="1"/>
    <col min="11525" max="11525" width="13.28515625" customWidth="1"/>
    <col min="11526" max="11526" width="15.140625" customWidth="1"/>
    <col min="11527" max="11527" width="13.42578125" customWidth="1"/>
    <col min="11777" max="11777" width="5.85546875" customWidth="1"/>
    <col min="11778" max="11778" width="29.85546875" customWidth="1"/>
    <col min="11779" max="11779" width="11.28515625" customWidth="1"/>
    <col min="11780" max="11780" width="15.42578125" customWidth="1"/>
    <col min="11781" max="11781" width="13.28515625" customWidth="1"/>
    <col min="11782" max="11782" width="15.140625" customWidth="1"/>
    <col min="11783" max="11783" width="13.42578125" customWidth="1"/>
    <col min="12033" max="12033" width="5.85546875" customWidth="1"/>
    <col min="12034" max="12034" width="29.85546875" customWidth="1"/>
    <col min="12035" max="12035" width="11.28515625" customWidth="1"/>
    <col min="12036" max="12036" width="15.42578125" customWidth="1"/>
    <col min="12037" max="12037" width="13.28515625" customWidth="1"/>
    <col min="12038" max="12038" width="15.140625" customWidth="1"/>
    <col min="12039" max="12039" width="13.42578125" customWidth="1"/>
    <col min="12289" max="12289" width="5.85546875" customWidth="1"/>
    <col min="12290" max="12290" width="29.85546875" customWidth="1"/>
    <col min="12291" max="12291" width="11.28515625" customWidth="1"/>
    <col min="12292" max="12292" width="15.42578125" customWidth="1"/>
    <col min="12293" max="12293" width="13.28515625" customWidth="1"/>
    <col min="12294" max="12294" width="15.140625" customWidth="1"/>
    <col min="12295" max="12295" width="13.42578125" customWidth="1"/>
    <col min="12545" max="12545" width="5.85546875" customWidth="1"/>
    <col min="12546" max="12546" width="29.85546875" customWidth="1"/>
    <col min="12547" max="12547" width="11.28515625" customWidth="1"/>
    <col min="12548" max="12548" width="15.42578125" customWidth="1"/>
    <col min="12549" max="12549" width="13.28515625" customWidth="1"/>
    <col min="12550" max="12550" width="15.140625" customWidth="1"/>
    <col min="12551" max="12551" width="13.42578125" customWidth="1"/>
    <col min="12801" max="12801" width="5.85546875" customWidth="1"/>
    <col min="12802" max="12802" width="29.85546875" customWidth="1"/>
    <col min="12803" max="12803" width="11.28515625" customWidth="1"/>
    <col min="12804" max="12804" width="15.42578125" customWidth="1"/>
    <col min="12805" max="12805" width="13.28515625" customWidth="1"/>
    <col min="12806" max="12806" width="15.140625" customWidth="1"/>
    <col min="12807" max="12807" width="13.42578125" customWidth="1"/>
    <col min="13057" max="13057" width="5.85546875" customWidth="1"/>
    <col min="13058" max="13058" width="29.85546875" customWidth="1"/>
    <col min="13059" max="13059" width="11.28515625" customWidth="1"/>
    <col min="13060" max="13060" width="15.42578125" customWidth="1"/>
    <col min="13061" max="13061" width="13.28515625" customWidth="1"/>
    <col min="13062" max="13062" width="15.140625" customWidth="1"/>
    <col min="13063" max="13063" width="13.42578125" customWidth="1"/>
    <col min="13313" max="13313" width="5.85546875" customWidth="1"/>
    <col min="13314" max="13314" width="29.85546875" customWidth="1"/>
    <col min="13315" max="13315" width="11.28515625" customWidth="1"/>
    <col min="13316" max="13316" width="15.42578125" customWidth="1"/>
    <col min="13317" max="13317" width="13.28515625" customWidth="1"/>
    <col min="13318" max="13318" width="15.140625" customWidth="1"/>
    <col min="13319" max="13319" width="13.42578125" customWidth="1"/>
    <col min="13569" max="13569" width="5.85546875" customWidth="1"/>
    <col min="13570" max="13570" width="29.85546875" customWidth="1"/>
    <col min="13571" max="13571" width="11.28515625" customWidth="1"/>
    <col min="13572" max="13572" width="15.42578125" customWidth="1"/>
    <col min="13573" max="13573" width="13.28515625" customWidth="1"/>
    <col min="13574" max="13574" width="15.140625" customWidth="1"/>
    <col min="13575" max="13575" width="13.42578125" customWidth="1"/>
    <col min="13825" max="13825" width="5.85546875" customWidth="1"/>
    <col min="13826" max="13826" width="29.85546875" customWidth="1"/>
    <col min="13827" max="13827" width="11.28515625" customWidth="1"/>
    <col min="13828" max="13828" width="15.42578125" customWidth="1"/>
    <col min="13829" max="13829" width="13.28515625" customWidth="1"/>
    <col min="13830" max="13830" width="15.140625" customWidth="1"/>
    <col min="13831" max="13831" width="13.42578125" customWidth="1"/>
    <col min="14081" max="14081" width="5.85546875" customWidth="1"/>
    <col min="14082" max="14082" width="29.85546875" customWidth="1"/>
    <col min="14083" max="14083" width="11.28515625" customWidth="1"/>
    <col min="14084" max="14084" width="15.42578125" customWidth="1"/>
    <col min="14085" max="14085" width="13.28515625" customWidth="1"/>
    <col min="14086" max="14086" width="15.140625" customWidth="1"/>
    <col min="14087" max="14087" width="13.42578125" customWidth="1"/>
    <col min="14337" max="14337" width="5.85546875" customWidth="1"/>
    <col min="14338" max="14338" width="29.85546875" customWidth="1"/>
    <col min="14339" max="14339" width="11.28515625" customWidth="1"/>
    <col min="14340" max="14340" width="15.42578125" customWidth="1"/>
    <col min="14341" max="14341" width="13.28515625" customWidth="1"/>
    <col min="14342" max="14342" width="15.140625" customWidth="1"/>
    <col min="14343" max="14343" width="13.42578125" customWidth="1"/>
    <col min="14593" max="14593" width="5.85546875" customWidth="1"/>
    <col min="14594" max="14594" width="29.85546875" customWidth="1"/>
    <col min="14595" max="14595" width="11.28515625" customWidth="1"/>
    <col min="14596" max="14596" width="15.42578125" customWidth="1"/>
    <col min="14597" max="14597" width="13.28515625" customWidth="1"/>
    <col min="14598" max="14598" width="15.140625" customWidth="1"/>
    <col min="14599" max="14599" width="13.42578125" customWidth="1"/>
    <col min="14849" max="14849" width="5.85546875" customWidth="1"/>
    <col min="14850" max="14850" width="29.85546875" customWidth="1"/>
    <col min="14851" max="14851" width="11.28515625" customWidth="1"/>
    <col min="14852" max="14852" width="15.42578125" customWidth="1"/>
    <col min="14853" max="14853" width="13.28515625" customWidth="1"/>
    <col min="14854" max="14854" width="15.140625" customWidth="1"/>
    <col min="14855" max="14855" width="13.42578125" customWidth="1"/>
    <col min="15105" max="15105" width="5.85546875" customWidth="1"/>
    <col min="15106" max="15106" width="29.85546875" customWidth="1"/>
    <col min="15107" max="15107" width="11.28515625" customWidth="1"/>
    <col min="15108" max="15108" width="15.42578125" customWidth="1"/>
    <col min="15109" max="15109" width="13.28515625" customWidth="1"/>
    <col min="15110" max="15110" width="15.140625" customWidth="1"/>
    <col min="15111" max="15111" width="13.42578125" customWidth="1"/>
    <col min="15361" max="15361" width="5.85546875" customWidth="1"/>
    <col min="15362" max="15362" width="29.85546875" customWidth="1"/>
    <col min="15363" max="15363" width="11.28515625" customWidth="1"/>
    <col min="15364" max="15364" width="15.42578125" customWidth="1"/>
    <col min="15365" max="15365" width="13.28515625" customWidth="1"/>
    <col min="15366" max="15366" width="15.140625" customWidth="1"/>
    <col min="15367" max="15367" width="13.42578125" customWidth="1"/>
    <col min="15617" max="15617" width="5.85546875" customWidth="1"/>
    <col min="15618" max="15618" width="29.85546875" customWidth="1"/>
    <col min="15619" max="15619" width="11.28515625" customWidth="1"/>
    <col min="15620" max="15620" width="15.42578125" customWidth="1"/>
    <col min="15621" max="15621" width="13.28515625" customWidth="1"/>
    <col min="15622" max="15622" width="15.140625" customWidth="1"/>
    <col min="15623" max="15623" width="13.42578125" customWidth="1"/>
    <col min="15873" max="15873" width="5.85546875" customWidth="1"/>
    <col min="15874" max="15874" width="29.85546875" customWidth="1"/>
    <col min="15875" max="15875" width="11.28515625" customWidth="1"/>
    <col min="15876" max="15876" width="15.42578125" customWidth="1"/>
    <col min="15877" max="15877" width="13.28515625" customWidth="1"/>
    <col min="15878" max="15878" width="15.140625" customWidth="1"/>
    <col min="15879" max="15879" width="13.42578125" customWidth="1"/>
    <col min="16129" max="16129" width="5.85546875" customWidth="1"/>
    <col min="16130" max="16130" width="29.85546875" customWidth="1"/>
    <col min="16131" max="16131" width="11.28515625" customWidth="1"/>
    <col min="16132" max="16132" width="15.42578125" customWidth="1"/>
    <col min="16133" max="16133" width="13.28515625" customWidth="1"/>
    <col min="16134" max="16134" width="15.140625" customWidth="1"/>
    <col min="16135" max="16135" width="13.42578125" customWidth="1"/>
  </cols>
  <sheetData>
    <row r="1" spans="1:7" s="4" customFormat="1" ht="15.75" x14ac:dyDescent="0.25">
      <c r="A1" s="37"/>
      <c r="E1" s="280" t="s">
        <v>0</v>
      </c>
    </row>
    <row r="2" spans="1:7" s="4" customFormat="1" x14ac:dyDescent="0.25">
      <c r="E2" s="4" t="s">
        <v>1</v>
      </c>
    </row>
    <row r="3" spans="1:7" s="4" customFormat="1" x14ac:dyDescent="0.25">
      <c r="E3" s="544" t="s">
        <v>197</v>
      </c>
      <c r="F3" s="544"/>
      <c r="G3" s="544"/>
    </row>
    <row r="4" spans="1:7" s="4" customFormat="1" x14ac:dyDescent="0.25">
      <c r="E4" s="544" t="s">
        <v>198</v>
      </c>
      <c r="F4" s="544"/>
      <c r="G4" s="544"/>
    </row>
    <row r="5" spans="1:7" s="4" customFormat="1" x14ac:dyDescent="0.25">
      <c r="E5" s="4" t="s">
        <v>71</v>
      </c>
    </row>
    <row r="6" spans="1:7" s="4" customFormat="1" x14ac:dyDescent="0.25">
      <c r="E6" s="4" t="s">
        <v>199</v>
      </c>
    </row>
    <row r="7" spans="1:7" s="4" customFormat="1" x14ac:dyDescent="0.25">
      <c r="C7" s="38"/>
    </row>
    <row r="8" spans="1:7" s="7" customFormat="1" ht="15.75" x14ac:dyDescent="0.25">
      <c r="A8" s="523" t="s">
        <v>200</v>
      </c>
      <c r="B8" s="523"/>
      <c r="C8" s="523"/>
      <c r="D8" s="523"/>
      <c r="E8" s="523"/>
      <c r="F8" s="523"/>
      <c r="G8" s="523"/>
    </row>
    <row r="9" spans="1:7" s="4" customFormat="1" ht="15.75" x14ac:dyDescent="0.25">
      <c r="A9" s="524" t="s">
        <v>189</v>
      </c>
      <c r="B9" s="524"/>
      <c r="C9" s="524"/>
      <c r="D9" s="524"/>
      <c r="E9" s="524"/>
      <c r="F9" s="524"/>
      <c r="G9" s="524"/>
    </row>
    <row r="10" spans="1:7" s="4" customFormat="1" x14ac:dyDescent="0.25">
      <c r="A10" s="524" t="s">
        <v>8</v>
      </c>
      <c r="B10" s="524"/>
      <c r="C10" s="524"/>
      <c r="D10" s="524"/>
      <c r="E10" s="524"/>
      <c r="F10" s="524"/>
      <c r="G10" s="524"/>
    </row>
    <row r="11" spans="1:7" s="4" customFormat="1" ht="16.5" thickBot="1" x14ac:dyDescent="0.3">
      <c r="A11" s="8"/>
      <c r="B11" s="8"/>
      <c r="C11" s="8"/>
      <c r="F11" s="3" t="s">
        <v>201</v>
      </c>
      <c r="G11" s="2"/>
    </row>
    <row r="12" spans="1:7" s="4" customFormat="1" x14ac:dyDescent="0.25">
      <c r="A12" s="539" t="s">
        <v>10</v>
      </c>
      <c r="B12" s="573" t="s">
        <v>11</v>
      </c>
      <c r="C12" s="575" t="s">
        <v>12</v>
      </c>
      <c r="D12" s="553" t="s">
        <v>13</v>
      </c>
      <c r="E12" s="554"/>
      <c r="F12" s="577" t="s">
        <v>15</v>
      </c>
      <c r="G12" s="554"/>
    </row>
    <row r="13" spans="1:7" s="14" customFormat="1" ht="45.75" thickBot="1" x14ac:dyDescent="0.3">
      <c r="A13" s="572"/>
      <c r="B13" s="574"/>
      <c r="C13" s="576"/>
      <c r="D13" s="467" t="s">
        <v>17</v>
      </c>
      <c r="E13" s="468" t="s">
        <v>18</v>
      </c>
      <c r="F13" s="469" t="s">
        <v>17</v>
      </c>
      <c r="G13" s="468" t="s">
        <v>18</v>
      </c>
    </row>
    <row r="14" spans="1:7" s="4" customFormat="1" ht="30.75" x14ac:dyDescent="0.25">
      <c r="A14" s="121" t="s">
        <v>77</v>
      </c>
      <c r="B14" s="470" t="s">
        <v>202</v>
      </c>
      <c r="C14" s="471" t="s">
        <v>203</v>
      </c>
      <c r="D14" s="472">
        <f>'[12]1 Бассейн'!G36</f>
        <v>4.3</v>
      </c>
      <c r="E14" s="473">
        <f>'[12]1 Бассейн'!G35</f>
        <v>0.72</v>
      </c>
      <c r="F14" s="474">
        <f>'[12]1 р'!G36</f>
        <v>6.68</v>
      </c>
      <c r="G14" s="473">
        <f>'[12]1 р'!G35</f>
        <v>1.1100000000000001</v>
      </c>
    </row>
    <row r="15" spans="1:7" s="4" customFormat="1" ht="30.75" x14ac:dyDescent="0.25">
      <c r="A15" s="399" t="s">
        <v>80</v>
      </c>
      <c r="B15" s="487" t="s">
        <v>204</v>
      </c>
      <c r="C15" s="488" t="s">
        <v>203</v>
      </c>
      <c r="D15" s="405">
        <f>'[12]2Авкааэробика'!G36</f>
        <v>4.9000000000000004</v>
      </c>
      <c r="E15" s="489">
        <f>'[12]2Авкааэробика'!G35</f>
        <v>0.82</v>
      </c>
      <c r="F15" s="402">
        <f>'[12]2р'!G36</f>
        <v>6.97</v>
      </c>
      <c r="G15" s="489">
        <f>'[12]2р'!G35</f>
        <v>1.1599999999999999</v>
      </c>
    </row>
    <row r="16" spans="1:7" ht="47.25" thickBot="1" x14ac:dyDescent="0.3">
      <c r="A16" s="478" t="s">
        <v>55</v>
      </c>
      <c r="B16" s="479" t="s">
        <v>205</v>
      </c>
      <c r="C16" s="480" t="s">
        <v>203</v>
      </c>
      <c r="D16" s="198">
        <f>'[12]3 Обучение плаванию'!G36</f>
        <v>4.6399999999999997</v>
      </c>
      <c r="E16" s="481">
        <f>'[12]3 Обучение плаванию'!G35</f>
        <v>0.77</v>
      </c>
      <c r="F16" s="482">
        <f>'[12]3 р'!G36</f>
        <v>6.76</v>
      </c>
      <c r="G16" s="481">
        <f>'[12]3 р'!G35</f>
        <v>1.1299999999999999</v>
      </c>
    </row>
    <row r="19" spans="1:7" x14ac:dyDescent="0.25">
      <c r="A19" s="490" t="s">
        <v>24</v>
      </c>
      <c r="G19" s="491" t="s">
        <v>25</v>
      </c>
    </row>
    <row r="20" spans="1:7" x14ac:dyDescent="0.25">
      <c r="G20" s="491"/>
    </row>
    <row r="21" spans="1:7" s="483" customFormat="1" ht="14.25" x14ac:dyDescent="0.25">
      <c r="A21" s="483" t="s">
        <v>206</v>
      </c>
      <c r="G21" s="484" t="s">
        <v>192</v>
      </c>
    </row>
    <row r="22" spans="1:7" s="483" customFormat="1" ht="14.25" x14ac:dyDescent="0.25">
      <c r="G22" s="484"/>
    </row>
    <row r="23" spans="1:7" s="483" customFormat="1" ht="14.25" x14ac:dyDescent="0.25">
      <c r="A23" s="483" t="s">
        <v>207</v>
      </c>
      <c r="G23" s="484" t="s">
        <v>194</v>
      </c>
    </row>
    <row r="24" spans="1:7" s="483" customFormat="1" ht="14.25" x14ac:dyDescent="0.25">
      <c r="G24" s="484"/>
    </row>
    <row r="25" spans="1:7" s="483" customFormat="1" ht="14.25" x14ac:dyDescent="0.25">
      <c r="A25" s="483" t="s">
        <v>30</v>
      </c>
      <c r="G25" s="484" t="s">
        <v>31</v>
      </c>
    </row>
    <row r="26" spans="1:7" s="483" customFormat="1" ht="14.25" x14ac:dyDescent="0.25"/>
    <row r="27" spans="1:7" s="483" customFormat="1" ht="14.25" x14ac:dyDescent="0.25">
      <c r="A27" s="483" t="s">
        <v>32</v>
      </c>
    </row>
    <row r="28" spans="1:7" s="483" customFormat="1" ht="14.25" hidden="1" x14ac:dyDescent="0.25">
      <c r="A28" s="483" t="s">
        <v>32</v>
      </c>
    </row>
    <row r="29" spans="1:7" s="483" customFormat="1" ht="14.25" hidden="1" x14ac:dyDescent="0.25">
      <c r="A29" s="483" t="s">
        <v>33</v>
      </c>
    </row>
    <row r="31" spans="1:7" x14ac:dyDescent="0.25">
      <c r="A31" s="483" t="s">
        <v>208</v>
      </c>
      <c r="B31" s="491"/>
      <c r="G31" s="492" t="s">
        <v>209</v>
      </c>
    </row>
  </sheetData>
  <mergeCells count="10">
    <mergeCell ref="E3:G3"/>
    <mergeCell ref="E4:G4"/>
    <mergeCell ref="A8:G8"/>
    <mergeCell ref="A9:G9"/>
    <mergeCell ref="A10:G10"/>
    <mergeCell ref="A12:A13"/>
    <mergeCell ref="B12:B13"/>
    <mergeCell ref="C12:C13"/>
    <mergeCell ref="D12:E12"/>
    <mergeCell ref="F12:G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7"/>
  <sheetViews>
    <sheetView topLeftCell="A4" workbookViewId="0">
      <selection activeCell="I10" sqref="I10"/>
    </sheetView>
  </sheetViews>
  <sheetFormatPr defaultRowHeight="15" x14ac:dyDescent="0.25"/>
  <cols>
    <col min="1" max="1" width="7.7109375" customWidth="1"/>
    <col min="2" max="2" width="31.140625" customWidth="1"/>
    <col min="3" max="3" width="12" customWidth="1"/>
    <col min="4" max="4" width="21.5703125" customWidth="1"/>
    <col min="5" max="5" width="22.85546875" customWidth="1"/>
    <col min="6" max="6" width="13.7109375" hidden="1" customWidth="1"/>
    <col min="7" max="7" width="9.7109375" hidden="1" customWidth="1"/>
    <col min="257" max="257" width="7.7109375" customWidth="1"/>
    <col min="258" max="258" width="31.140625" customWidth="1"/>
    <col min="259" max="259" width="12" customWidth="1"/>
    <col min="260" max="260" width="21.5703125" customWidth="1"/>
    <col min="261" max="261" width="22.85546875" customWidth="1"/>
    <col min="262" max="263" width="0" hidden="1" customWidth="1"/>
    <col min="513" max="513" width="7.7109375" customWidth="1"/>
    <col min="514" max="514" width="31.140625" customWidth="1"/>
    <col min="515" max="515" width="12" customWidth="1"/>
    <col min="516" max="516" width="21.5703125" customWidth="1"/>
    <col min="517" max="517" width="22.85546875" customWidth="1"/>
    <col min="518" max="519" width="0" hidden="1" customWidth="1"/>
    <col min="769" max="769" width="7.7109375" customWidth="1"/>
    <col min="770" max="770" width="31.140625" customWidth="1"/>
    <col min="771" max="771" width="12" customWidth="1"/>
    <col min="772" max="772" width="21.5703125" customWidth="1"/>
    <col min="773" max="773" width="22.85546875" customWidth="1"/>
    <col min="774" max="775" width="0" hidden="1" customWidth="1"/>
    <col min="1025" max="1025" width="7.7109375" customWidth="1"/>
    <col min="1026" max="1026" width="31.140625" customWidth="1"/>
    <col min="1027" max="1027" width="12" customWidth="1"/>
    <col min="1028" max="1028" width="21.5703125" customWidth="1"/>
    <col min="1029" max="1029" width="22.85546875" customWidth="1"/>
    <col min="1030" max="1031" width="0" hidden="1" customWidth="1"/>
    <col min="1281" max="1281" width="7.7109375" customWidth="1"/>
    <col min="1282" max="1282" width="31.140625" customWidth="1"/>
    <col min="1283" max="1283" width="12" customWidth="1"/>
    <col min="1284" max="1284" width="21.5703125" customWidth="1"/>
    <col min="1285" max="1285" width="22.85546875" customWidth="1"/>
    <col min="1286" max="1287" width="0" hidden="1" customWidth="1"/>
    <col min="1537" max="1537" width="7.7109375" customWidth="1"/>
    <col min="1538" max="1538" width="31.140625" customWidth="1"/>
    <col min="1539" max="1539" width="12" customWidth="1"/>
    <col min="1540" max="1540" width="21.5703125" customWidth="1"/>
    <col min="1541" max="1541" width="22.85546875" customWidth="1"/>
    <col min="1542" max="1543" width="0" hidden="1" customWidth="1"/>
    <col min="1793" max="1793" width="7.7109375" customWidth="1"/>
    <col min="1794" max="1794" width="31.140625" customWidth="1"/>
    <col min="1795" max="1795" width="12" customWidth="1"/>
    <col min="1796" max="1796" width="21.5703125" customWidth="1"/>
    <col min="1797" max="1797" width="22.85546875" customWidth="1"/>
    <col min="1798" max="1799" width="0" hidden="1" customWidth="1"/>
    <col min="2049" max="2049" width="7.7109375" customWidth="1"/>
    <col min="2050" max="2050" width="31.140625" customWidth="1"/>
    <col min="2051" max="2051" width="12" customWidth="1"/>
    <col min="2052" max="2052" width="21.5703125" customWidth="1"/>
    <col min="2053" max="2053" width="22.85546875" customWidth="1"/>
    <col min="2054" max="2055" width="0" hidden="1" customWidth="1"/>
    <col min="2305" max="2305" width="7.7109375" customWidth="1"/>
    <col min="2306" max="2306" width="31.140625" customWidth="1"/>
    <col min="2307" max="2307" width="12" customWidth="1"/>
    <col min="2308" max="2308" width="21.5703125" customWidth="1"/>
    <col min="2309" max="2309" width="22.85546875" customWidth="1"/>
    <col min="2310" max="2311" width="0" hidden="1" customWidth="1"/>
    <col min="2561" max="2561" width="7.7109375" customWidth="1"/>
    <col min="2562" max="2562" width="31.140625" customWidth="1"/>
    <col min="2563" max="2563" width="12" customWidth="1"/>
    <col min="2564" max="2564" width="21.5703125" customWidth="1"/>
    <col min="2565" max="2565" width="22.85546875" customWidth="1"/>
    <col min="2566" max="2567" width="0" hidden="1" customWidth="1"/>
    <col min="2817" max="2817" width="7.7109375" customWidth="1"/>
    <col min="2818" max="2818" width="31.140625" customWidth="1"/>
    <col min="2819" max="2819" width="12" customWidth="1"/>
    <col min="2820" max="2820" width="21.5703125" customWidth="1"/>
    <col min="2821" max="2821" width="22.85546875" customWidth="1"/>
    <col min="2822" max="2823" width="0" hidden="1" customWidth="1"/>
    <col min="3073" max="3073" width="7.7109375" customWidth="1"/>
    <col min="3074" max="3074" width="31.140625" customWidth="1"/>
    <col min="3075" max="3075" width="12" customWidth="1"/>
    <col min="3076" max="3076" width="21.5703125" customWidth="1"/>
    <col min="3077" max="3077" width="22.85546875" customWidth="1"/>
    <col min="3078" max="3079" width="0" hidden="1" customWidth="1"/>
    <col min="3329" max="3329" width="7.7109375" customWidth="1"/>
    <col min="3330" max="3330" width="31.140625" customWidth="1"/>
    <col min="3331" max="3331" width="12" customWidth="1"/>
    <col min="3332" max="3332" width="21.5703125" customWidth="1"/>
    <col min="3333" max="3333" width="22.85546875" customWidth="1"/>
    <col min="3334" max="3335" width="0" hidden="1" customWidth="1"/>
    <col min="3585" max="3585" width="7.7109375" customWidth="1"/>
    <col min="3586" max="3586" width="31.140625" customWidth="1"/>
    <col min="3587" max="3587" width="12" customWidth="1"/>
    <col min="3588" max="3588" width="21.5703125" customWidth="1"/>
    <col min="3589" max="3589" width="22.85546875" customWidth="1"/>
    <col min="3590" max="3591" width="0" hidden="1" customWidth="1"/>
    <col min="3841" max="3841" width="7.7109375" customWidth="1"/>
    <col min="3842" max="3842" width="31.140625" customWidth="1"/>
    <col min="3843" max="3843" width="12" customWidth="1"/>
    <col min="3844" max="3844" width="21.5703125" customWidth="1"/>
    <col min="3845" max="3845" width="22.85546875" customWidth="1"/>
    <col min="3846" max="3847" width="0" hidden="1" customWidth="1"/>
    <col min="4097" max="4097" width="7.7109375" customWidth="1"/>
    <col min="4098" max="4098" width="31.140625" customWidth="1"/>
    <col min="4099" max="4099" width="12" customWidth="1"/>
    <col min="4100" max="4100" width="21.5703125" customWidth="1"/>
    <col min="4101" max="4101" width="22.85546875" customWidth="1"/>
    <col min="4102" max="4103" width="0" hidden="1" customWidth="1"/>
    <col min="4353" max="4353" width="7.7109375" customWidth="1"/>
    <col min="4354" max="4354" width="31.140625" customWidth="1"/>
    <col min="4355" max="4355" width="12" customWidth="1"/>
    <col min="4356" max="4356" width="21.5703125" customWidth="1"/>
    <col min="4357" max="4357" width="22.85546875" customWidth="1"/>
    <col min="4358" max="4359" width="0" hidden="1" customWidth="1"/>
    <col min="4609" max="4609" width="7.7109375" customWidth="1"/>
    <col min="4610" max="4610" width="31.140625" customWidth="1"/>
    <col min="4611" max="4611" width="12" customWidth="1"/>
    <col min="4612" max="4612" width="21.5703125" customWidth="1"/>
    <col min="4613" max="4613" width="22.85546875" customWidth="1"/>
    <col min="4614" max="4615" width="0" hidden="1" customWidth="1"/>
    <col min="4865" max="4865" width="7.7109375" customWidth="1"/>
    <col min="4866" max="4866" width="31.140625" customWidth="1"/>
    <col min="4867" max="4867" width="12" customWidth="1"/>
    <col min="4868" max="4868" width="21.5703125" customWidth="1"/>
    <col min="4869" max="4869" width="22.85546875" customWidth="1"/>
    <col min="4870" max="4871" width="0" hidden="1" customWidth="1"/>
    <col min="5121" max="5121" width="7.7109375" customWidth="1"/>
    <col min="5122" max="5122" width="31.140625" customWidth="1"/>
    <col min="5123" max="5123" width="12" customWidth="1"/>
    <col min="5124" max="5124" width="21.5703125" customWidth="1"/>
    <col min="5125" max="5125" width="22.85546875" customWidth="1"/>
    <col min="5126" max="5127" width="0" hidden="1" customWidth="1"/>
    <col min="5377" max="5377" width="7.7109375" customWidth="1"/>
    <col min="5378" max="5378" width="31.140625" customWidth="1"/>
    <col min="5379" max="5379" width="12" customWidth="1"/>
    <col min="5380" max="5380" width="21.5703125" customWidth="1"/>
    <col min="5381" max="5381" width="22.85546875" customWidth="1"/>
    <col min="5382" max="5383" width="0" hidden="1" customWidth="1"/>
    <col min="5633" max="5633" width="7.7109375" customWidth="1"/>
    <col min="5634" max="5634" width="31.140625" customWidth="1"/>
    <col min="5635" max="5635" width="12" customWidth="1"/>
    <col min="5636" max="5636" width="21.5703125" customWidth="1"/>
    <col min="5637" max="5637" width="22.85546875" customWidth="1"/>
    <col min="5638" max="5639" width="0" hidden="1" customWidth="1"/>
    <col min="5889" max="5889" width="7.7109375" customWidth="1"/>
    <col min="5890" max="5890" width="31.140625" customWidth="1"/>
    <col min="5891" max="5891" width="12" customWidth="1"/>
    <col min="5892" max="5892" width="21.5703125" customWidth="1"/>
    <col min="5893" max="5893" width="22.85546875" customWidth="1"/>
    <col min="5894" max="5895" width="0" hidden="1" customWidth="1"/>
    <col min="6145" max="6145" width="7.7109375" customWidth="1"/>
    <col min="6146" max="6146" width="31.140625" customWidth="1"/>
    <col min="6147" max="6147" width="12" customWidth="1"/>
    <col min="6148" max="6148" width="21.5703125" customWidth="1"/>
    <col min="6149" max="6149" width="22.85546875" customWidth="1"/>
    <col min="6150" max="6151" width="0" hidden="1" customWidth="1"/>
    <col min="6401" max="6401" width="7.7109375" customWidth="1"/>
    <col min="6402" max="6402" width="31.140625" customWidth="1"/>
    <col min="6403" max="6403" width="12" customWidth="1"/>
    <col min="6404" max="6404" width="21.5703125" customWidth="1"/>
    <col min="6405" max="6405" width="22.85546875" customWidth="1"/>
    <col min="6406" max="6407" width="0" hidden="1" customWidth="1"/>
    <col min="6657" max="6657" width="7.7109375" customWidth="1"/>
    <col min="6658" max="6658" width="31.140625" customWidth="1"/>
    <col min="6659" max="6659" width="12" customWidth="1"/>
    <col min="6660" max="6660" width="21.5703125" customWidth="1"/>
    <col min="6661" max="6661" width="22.85546875" customWidth="1"/>
    <col min="6662" max="6663" width="0" hidden="1" customWidth="1"/>
    <col min="6913" max="6913" width="7.7109375" customWidth="1"/>
    <col min="6914" max="6914" width="31.140625" customWidth="1"/>
    <col min="6915" max="6915" width="12" customWidth="1"/>
    <col min="6916" max="6916" width="21.5703125" customWidth="1"/>
    <col min="6917" max="6917" width="22.85546875" customWidth="1"/>
    <col min="6918" max="6919" width="0" hidden="1" customWidth="1"/>
    <col min="7169" max="7169" width="7.7109375" customWidth="1"/>
    <col min="7170" max="7170" width="31.140625" customWidth="1"/>
    <col min="7171" max="7171" width="12" customWidth="1"/>
    <col min="7172" max="7172" width="21.5703125" customWidth="1"/>
    <col min="7173" max="7173" width="22.85546875" customWidth="1"/>
    <col min="7174" max="7175" width="0" hidden="1" customWidth="1"/>
    <col min="7425" max="7425" width="7.7109375" customWidth="1"/>
    <col min="7426" max="7426" width="31.140625" customWidth="1"/>
    <col min="7427" max="7427" width="12" customWidth="1"/>
    <col min="7428" max="7428" width="21.5703125" customWidth="1"/>
    <col min="7429" max="7429" width="22.85546875" customWidth="1"/>
    <col min="7430" max="7431" width="0" hidden="1" customWidth="1"/>
    <col min="7681" max="7681" width="7.7109375" customWidth="1"/>
    <col min="7682" max="7682" width="31.140625" customWidth="1"/>
    <col min="7683" max="7683" width="12" customWidth="1"/>
    <col min="7684" max="7684" width="21.5703125" customWidth="1"/>
    <col min="7685" max="7685" width="22.85546875" customWidth="1"/>
    <col min="7686" max="7687" width="0" hidden="1" customWidth="1"/>
    <col min="7937" max="7937" width="7.7109375" customWidth="1"/>
    <col min="7938" max="7938" width="31.140625" customWidth="1"/>
    <col min="7939" max="7939" width="12" customWidth="1"/>
    <col min="7940" max="7940" width="21.5703125" customWidth="1"/>
    <col min="7941" max="7941" width="22.85546875" customWidth="1"/>
    <col min="7942" max="7943" width="0" hidden="1" customWidth="1"/>
    <col min="8193" max="8193" width="7.7109375" customWidth="1"/>
    <col min="8194" max="8194" width="31.140625" customWidth="1"/>
    <col min="8195" max="8195" width="12" customWidth="1"/>
    <col min="8196" max="8196" width="21.5703125" customWidth="1"/>
    <col min="8197" max="8197" width="22.85546875" customWidth="1"/>
    <col min="8198" max="8199" width="0" hidden="1" customWidth="1"/>
    <col min="8449" max="8449" width="7.7109375" customWidth="1"/>
    <col min="8450" max="8450" width="31.140625" customWidth="1"/>
    <col min="8451" max="8451" width="12" customWidth="1"/>
    <col min="8452" max="8452" width="21.5703125" customWidth="1"/>
    <col min="8453" max="8453" width="22.85546875" customWidth="1"/>
    <col min="8454" max="8455" width="0" hidden="1" customWidth="1"/>
    <col min="8705" max="8705" width="7.7109375" customWidth="1"/>
    <col min="8706" max="8706" width="31.140625" customWidth="1"/>
    <col min="8707" max="8707" width="12" customWidth="1"/>
    <col min="8708" max="8708" width="21.5703125" customWidth="1"/>
    <col min="8709" max="8709" width="22.85546875" customWidth="1"/>
    <col min="8710" max="8711" width="0" hidden="1" customWidth="1"/>
    <col min="8961" max="8961" width="7.7109375" customWidth="1"/>
    <col min="8962" max="8962" width="31.140625" customWidth="1"/>
    <col min="8963" max="8963" width="12" customWidth="1"/>
    <col min="8964" max="8964" width="21.5703125" customWidth="1"/>
    <col min="8965" max="8965" width="22.85546875" customWidth="1"/>
    <col min="8966" max="8967" width="0" hidden="1" customWidth="1"/>
    <col min="9217" max="9217" width="7.7109375" customWidth="1"/>
    <col min="9218" max="9218" width="31.140625" customWidth="1"/>
    <col min="9219" max="9219" width="12" customWidth="1"/>
    <col min="9220" max="9220" width="21.5703125" customWidth="1"/>
    <col min="9221" max="9221" width="22.85546875" customWidth="1"/>
    <col min="9222" max="9223" width="0" hidden="1" customWidth="1"/>
    <col min="9473" max="9473" width="7.7109375" customWidth="1"/>
    <col min="9474" max="9474" width="31.140625" customWidth="1"/>
    <col min="9475" max="9475" width="12" customWidth="1"/>
    <col min="9476" max="9476" width="21.5703125" customWidth="1"/>
    <col min="9477" max="9477" width="22.85546875" customWidth="1"/>
    <col min="9478" max="9479" width="0" hidden="1" customWidth="1"/>
    <col min="9729" max="9729" width="7.7109375" customWidth="1"/>
    <col min="9730" max="9730" width="31.140625" customWidth="1"/>
    <col min="9731" max="9731" width="12" customWidth="1"/>
    <col min="9732" max="9732" width="21.5703125" customWidth="1"/>
    <col min="9733" max="9733" width="22.85546875" customWidth="1"/>
    <col min="9734" max="9735" width="0" hidden="1" customWidth="1"/>
    <col min="9985" max="9985" width="7.7109375" customWidth="1"/>
    <col min="9986" max="9986" width="31.140625" customWidth="1"/>
    <col min="9987" max="9987" width="12" customWidth="1"/>
    <col min="9988" max="9988" width="21.5703125" customWidth="1"/>
    <col min="9989" max="9989" width="22.85546875" customWidth="1"/>
    <col min="9990" max="9991" width="0" hidden="1" customWidth="1"/>
    <col min="10241" max="10241" width="7.7109375" customWidth="1"/>
    <col min="10242" max="10242" width="31.140625" customWidth="1"/>
    <col min="10243" max="10243" width="12" customWidth="1"/>
    <col min="10244" max="10244" width="21.5703125" customWidth="1"/>
    <col min="10245" max="10245" width="22.85546875" customWidth="1"/>
    <col min="10246" max="10247" width="0" hidden="1" customWidth="1"/>
    <col min="10497" max="10497" width="7.7109375" customWidth="1"/>
    <col min="10498" max="10498" width="31.140625" customWidth="1"/>
    <col min="10499" max="10499" width="12" customWidth="1"/>
    <col min="10500" max="10500" width="21.5703125" customWidth="1"/>
    <col min="10501" max="10501" width="22.85546875" customWidth="1"/>
    <col min="10502" max="10503" width="0" hidden="1" customWidth="1"/>
    <col min="10753" max="10753" width="7.7109375" customWidth="1"/>
    <col min="10754" max="10754" width="31.140625" customWidth="1"/>
    <col min="10755" max="10755" width="12" customWidth="1"/>
    <col min="10756" max="10756" width="21.5703125" customWidth="1"/>
    <col min="10757" max="10757" width="22.85546875" customWidth="1"/>
    <col min="10758" max="10759" width="0" hidden="1" customWidth="1"/>
    <col min="11009" max="11009" width="7.7109375" customWidth="1"/>
    <col min="11010" max="11010" width="31.140625" customWidth="1"/>
    <col min="11011" max="11011" width="12" customWidth="1"/>
    <col min="11012" max="11012" width="21.5703125" customWidth="1"/>
    <col min="11013" max="11013" width="22.85546875" customWidth="1"/>
    <col min="11014" max="11015" width="0" hidden="1" customWidth="1"/>
    <col min="11265" max="11265" width="7.7109375" customWidth="1"/>
    <col min="11266" max="11266" width="31.140625" customWidth="1"/>
    <col min="11267" max="11267" width="12" customWidth="1"/>
    <col min="11268" max="11268" width="21.5703125" customWidth="1"/>
    <col min="11269" max="11269" width="22.85546875" customWidth="1"/>
    <col min="11270" max="11271" width="0" hidden="1" customWidth="1"/>
    <col min="11521" max="11521" width="7.7109375" customWidth="1"/>
    <col min="11522" max="11522" width="31.140625" customWidth="1"/>
    <col min="11523" max="11523" width="12" customWidth="1"/>
    <col min="11524" max="11524" width="21.5703125" customWidth="1"/>
    <col min="11525" max="11525" width="22.85546875" customWidth="1"/>
    <col min="11526" max="11527" width="0" hidden="1" customWidth="1"/>
    <col min="11777" max="11777" width="7.7109375" customWidth="1"/>
    <col min="11778" max="11778" width="31.140625" customWidth="1"/>
    <col min="11779" max="11779" width="12" customWidth="1"/>
    <col min="11780" max="11780" width="21.5703125" customWidth="1"/>
    <col min="11781" max="11781" width="22.85546875" customWidth="1"/>
    <col min="11782" max="11783" width="0" hidden="1" customWidth="1"/>
    <col min="12033" max="12033" width="7.7109375" customWidth="1"/>
    <col min="12034" max="12034" width="31.140625" customWidth="1"/>
    <col min="12035" max="12035" width="12" customWidth="1"/>
    <col min="12036" max="12036" width="21.5703125" customWidth="1"/>
    <col min="12037" max="12037" width="22.85546875" customWidth="1"/>
    <col min="12038" max="12039" width="0" hidden="1" customWidth="1"/>
    <col min="12289" max="12289" width="7.7109375" customWidth="1"/>
    <col min="12290" max="12290" width="31.140625" customWidth="1"/>
    <col min="12291" max="12291" width="12" customWidth="1"/>
    <col min="12292" max="12292" width="21.5703125" customWidth="1"/>
    <col min="12293" max="12293" width="22.85546875" customWidth="1"/>
    <col min="12294" max="12295" width="0" hidden="1" customWidth="1"/>
    <col min="12545" max="12545" width="7.7109375" customWidth="1"/>
    <col min="12546" max="12546" width="31.140625" customWidth="1"/>
    <col min="12547" max="12547" width="12" customWidth="1"/>
    <col min="12548" max="12548" width="21.5703125" customWidth="1"/>
    <col min="12549" max="12549" width="22.85546875" customWidth="1"/>
    <col min="12550" max="12551" width="0" hidden="1" customWidth="1"/>
    <col min="12801" max="12801" width="7.7109375" customWidth="1"/>
    <col min="12802" max="12802" width="31.140625" customWidth="1"/>
    <col min="12803" max="12803" width="12" customWidth="1"/>
    <col min="12804" max="12804" width="21.5703125" customWidth="1"/>
    <col min="12805" max="12805" width="22.85546875" customWidth="1"/>
    <col min="12806" max="12807" width="0" hidden="1" customWidth="1"/>
    <col min="13057" max="13057" width="7.7109375" customWidth="1"/>
    <col min="13058" max="13058" width="31.140625" customWidth="1"/>
    <col min="13059" max="13059" width="12" customWidth="1"/>
    <col min="13060" max="13060" width="21.5703125" customWidth="1"/>
    <col min="13061" max="13061" width="22.85546875" customWidth="1"/>
    <col min="13062" max="13063" width="0" hidden="1" customWidth="1"/>
    <col min="13313" max="13313" width="7.7109375" customWidth="1"/>
    <col min="13314" max="13314" width="31.140625" customWidth="1"/>
    <col min="13315" max="13315" width="12" customWidth="1"/>
    <col min="13316" max="13316" width="21.5703125" customWidth="1"/>
    <col min="13317" max="13317" width="22.85546875" customWidth="1"/>
    <col min="13318" max="13319" width="0" hidden="1" customWidth="1"/>
    <col min="13569" max="13569" width="7.7109375" customWidth="1"/>
    <col min="13570" max="13570" width="31.140625" customWidth="1"/>
    <col min="13571" max="13571" width="12" customWidth="1"/>
    <col min="13572" max="13572" width="21.5703125" customWidth="1"/>
    <col min="13573" max="13573" width="22.85546875" customWidth="1"/>
    <col min="13574" max="13575" width="0" hidden="1" customWidth="1"/>
    <col min="13825" max="13825" width="7.7109375" customWidth="1"/>
    <col min="13826" max="13826" width="31.140625" customWidth="1"/>
    <col min="13827" max="13827" width="12" customWidth="1"/>
    <col min="13828" max="13828" width="21.5703125" customWidth="1"/>
    <col min="13829" max="13829" width="22.85546875" customWidth="1"/>
    <col min="13830" max="13831" width="0" hidden="1" customWidth="1"/>
    <col min="14081" max="14081" width="7.7109375" customWidth="1"/>
    <col min="14082" max="14082" width="31.140625" customWidth="1"/>
    <col min="14083" max="14083" width="12" customWidth="1"/>
    <col min="14084" max="14084" width="21.5703125" customWidth="1"/>
    <col min="14085" max="14085" width="22.85546875" customWidth="1"/>
    <col min="14086" max="14087" width="0" hidden="1" customWidth="1"/>
    <col min="14337" max="14337" width="7.7109375" customWidth="1"/>
    <col min="14338" max="14338" width="31.140625" customWidth="1"/>
    <col min="14339" max="14339" width="12" customWidth="1"/>
    <col min="14340" max="14340" width="21.5703125" customWidth="1"/>
    <col min="14341" max="14341" width="22.85546875" customWidth="1"/>
    <col min="14342" max="14343" width="0" hidden="1" customWidth="1"/>
    <col min="14593" max="14593" width="7.7109375" customWidth="1"/>
    <col min="14594" max="14594" width="31.140625" customWidth="1"/>
    <col min="14595" max="14595" width="12" customWidth="1"/>
    <col min="14596" max="14596" width="21.5703125" customWidth="1"/>
    <col min="14597" max="14597" width="22.85546875" customWidth="1"/>
    <col min="14598" max="14599" width="0" hidden="1" customWidth="1"/>
    <col min="14849" max="14849" width="7.7109375" customWidth="1"/>
    <col min="14850" max="14850" width="31.140625" customWidth="1"/>
    <col min="14851" max="14851" width="12" customWidth="1"/>
    <col min="14852" max="14852" width="21.5703125" customWidth="1"/>
    <col min="14853" max="14853" width="22.85546875" customWidth="1"/>
    <col min="14854" max="14855" width="0" hidden="1" customWidth="1"/>
    <col min="15105" max="15105" width="7.7109375" customWidth="1"/>
    <col min="15106" max="15106" width="31.140625" customWidth="1"/>
    <col min="15107" max="15107" width="12" customWidth="1"/>
    <col min="15108" max="15108" width="21.5703125" customWidth="1"/>
    <col min="15109" max="15109" width="22.85546875" customWidth="1"/>
    <col min="15110" max="15111" width="0" hidden="1" customWidth="1"/>
    <col min="15361" max="15361" width="7.7109375" customWidth="1"/>
    <col min="15362" max="15362" width="31.140625" customWidth="1"/>
    <col min="15363" max="15363" width="12" customWidth="1"/>
    <col min="15364" max="15364" width="21.5703125" customWidth="1"/>
    <col min="15365" max="15365" width="22.85546875" customWidth="1"/>
    <col min="15366" max="15367" width="0" hidden="1" customWidth="1"/>
    <col min="15617" max="15617" width="7.7109375" customWidth="1"/>
    <col min="15618" max="15618" width="31.140625" customWidth="1"/>
    <col min="15619" max="15619" width="12" customWidth="1"/>
    <col min="15620" max="15620" width="21.5703125" customWidth="1"/>
    <col min="15621" max="15621" width="22.85546875" customWidth="1"/>
    <col min="15622" max="15623" width="0" hidden="1" customWidth="1"/>
    <col min="15873" max="15873" width="7.7109375" customWidth="1"/>
    <col min="15874" max="15874" width="31.140625" customWidth="1"/>
    <col min="15875" max="15875" width="12" customWidth="1"/>
    <col min="15876" max="15876" width="21.5703125" customWidth="1"/>
    <col min="15877" max="15877" width="22.85546875" customWidth="1"/>
    <col min="15878" max="15879" width="0" hidden="1" customWidth="1"/>
    <col min="16129" max="16129" width="7.7109375" customWidth="1"/>
    <col min="16130" max="16130" width="31.140625" customWidth="1"/>
    <col min="16131" max="16131" width="12" customWidth="1"/>
    <col min="16132" max="16132" width="21.5703125" customWidth="1"/>
    <col min="16133" max="16133" width="22.85546875" customWidth="1"/>
    <col min="16134" max="16135" width="0" hidden="1" customWidth="1"/>
  </cols>
  <sheetData>
    <row r="1" spans="1:14" s="4" customFormat="1" ht="15.75" x14ac:dyDescent="0.25">
      <c r="A1" s="37"/>
      <c r="D1" s="280" t="s">
        <v>0</v>
      </c>
    </row>
    <row r="2" spans="1:14" s="4" customFormat="1" x14ac:dyDescent="0.25">
      <c r="D2" s="4" t="s">
        <v>1</v>
      </c>
      <c r="E2" s="493"/>
    </row>
    <row r="3" spans="1:14" s="4" customFormat="1" x14ac:dyDescent="0.25">
      <c r="D3" s="544" t="s">
        <v>210</v>
      </c>
      <c r="E3" s="544"/>
      <c r="F3" s="544"/>
      <c r="G3" s="544"/>
    </row>
    <row r="4" spans="1:14" s="4" customFormat="1" x14ac:dyDescent="0.25">
      <c r="D4" s="4" t="s">
        <v>71</v>
      </c>
      <c r="E4" s="493"/>
    </row>
    <row r="5" spans="1:14" s="4" customFormat="1" x14ac:dyDescent="0.25">
      <c r="D5" s="4" t="s">
        <v>211</v>
      </c>
      <c r="E5" s="493"/>
    </row>
    <row r="6" spans="1:14" s="4" customFormat="1" x14ac:dyDescent="0.25">
      <c r="C6" s="38"/>
      <c r="D6" s="486"/>
    </row>
    <row r="7" spans="1:14" s="7" customFormat="1" ht="15.75" x14ac:dyDescent="0.25">
      <c r="A7" s="40" t="s">
        <v>212</v>
      </c>
      <c r="B7" s="40"/>
      <c r="C7" s="40"/>
      <c r="D7" s="40"/>
      <c r="E7" s="40"/>
      <c r="F7" s="494"/>
      <c r="G7" s="494"/>
    </row>
    <row r="8" spans="1:14" s="4" customFormat="1" ht="15.75" x14ac:dyDescent="0.25">
      <c r="A8" s="387" t="s">
        <v>189</v>
      </c>
      <c r="B8" s="387"/>
      <c r="C8" s="387"/>
      <c r="D8" s="387"/>
      <c r="E8" s="387"/>
      <c r="F8" s="387"/>
      <c r="G8" s="387"/>
    </row>
    <row r="9" spans="1:14" s="4" customFormat="1" x14ac:dyDescent="0.25">
      <c r="A9" s="387" t="s">
        <v>8</v>
      </c>
      <c r="B9" s="387"/>
      <c r="C9" s="387"/>
      <c r="D9" s="387"/>
      <c r="E9" s="387"/>
      <c r="F9" s="387"/>
      <c r="G9" s="387"/>
    </row>
    <row r="10" spans="1:14" s="4" customFormat="1" ht="16.5" thickBot="1" x14ac:dyDescent="0.3">
      <c r="D10" s="578" t="s">
        <v>213</v>
      </c>
      <c r="E10" s="579"/>
      <c r="F10" s="280"/>
      <c r="G10" s="495" t="s">
        <v>214</v>
      </c>
    </row>
    <row r="11" spans="1:14" s="4" customFormat="1" ht="15.75" thickBot="1" x14ac:dyDescent="0.3">
      <c r="A11" s="539" t="s">
        <v>10</v>
      </c>
      <c r="B11" s="573" t="s">
        <v>11</v>
      </c>
      <c r="C11" s="575" t="s">
        <v>12</v>
      </c>
      <c r="D11" s="547" t="s">
        <v>17</v>
      </c>
      <c r="E11" s="549" t="s">
        <v>18</v>
      </c>
      <c r="F11" s="577" t="s">
        <v>15</v>
      </c>
      <c r="G11" s="554"/>
    </row>
    <row r="12" spans="1:14" s="14" customFormat="1" ht="75.75" hidden="1" thickBot="1" x14ac:dyDescent="0.3">
      <c r="A12" s="572"/>
      <c r="B12" s="574"/>
      <c r="C12" s="576"/>
      <c r="D12" s="580"/>
      <c r="E12" s="581"/>
      <c r="F12" s="469" t="s">
        <v>17</v>
      </c>
      <c r="G12" s="468" t="s">
        <v>18</v>
      </c>
    </row>
    <row r="13" spans="1:14" s="4" customFormat="1" ht="16.5" thickBot="1" x14ac:dyDescent="0.3">
      <c r="A13" s="214" t="s">
        <v>77</v>
      </c>
      <c r="B13" s="496" t="str">
        <f>'[13]Уровень цен '!B8</f>
        <v>Услуги по стирке белья:</v>
      </c>
      <c r="C13" s="497" t="str">
        <f>'[13]Уровень цен '!C8</f>
        <v xml:space="preserve">1 стирка </v>
      </c>
      <c r="D13" s="498"/>
      <c r="E13" s="499"/>
      <c r="F13" s="500" t="e">
        <f>#REF!</f>
        <v>#REF!</v>
      </c>
      <c r="G13" s="501" t="e">
        <f>#REF!</f>
        <v>#REF!</v>
      </c>
    </row>
    <row r="14" spans="1:14" ht="45" x14ac:dyDescent="0.25">
      <c r="A14" s="502">
        <v>42736</v>
      </c>
      <c r="B14" s="503" t="str">
        <f>'[13]Уровень цен '!B9</f>
        <v>Программа "Интенсивная стирка", 150 мин.</v>
      </c>
      <c r="C14" s="84"/>
      <c r="D14" s="504">
        <f>'[13]1Услуги по стирке Интен.'!G32</f>
        <v>2.9</v>
      </c>
      <c r="E14" s="505">
        <f>'[13]1Услуги по стирке Интен.'!G31</f>
        <v>0.48</v>
      </c>
      <c r="F14" s="276"/>
      <c r="G14" s="279"/>
    </row>
    <row r="15" spans="1:14" ht="30.75" x14ac:dyDescent="0.25">
      <c r="A15" s="502">
        <v>42767</v>
      </c>
      <c r="B15" s="506" t="str">
        <f>'[13]Уровень цен '!B10</f>
        <v>Программа "Комби-стирка", 60 мин.</v>
      </c>
      <c r="C15" s="507"/>
      <c r="D15" s="508">
        <f>'[13]1Услуги по стирке Комби.'!G32</f>
        <v>2.6</v>
      </c>
      <c r="E15" s="509">
        <f>'[13]1Услуги по стирке Комби.'!G31</f>
        <v>0.43</v>
      </c>
    </row>
    <row r="16" spans="1:14" ht="31.5" thickBot="1" x14ac:dyDescent="0.3">
      <c r="A16" s="510">
        <v>42795</v>
      </c>
      <c r="B16" s="511" t="str">
        <f>'[13]Уровень цен '!B11</f>
        <v>Программа "Экспресс-стирка", 35 мин.</v>
      </c>
      <c r="C16" s="512"/>
      <c r="D16" s="513">
        <f>'[13]1Услуги по стирке Экспресс'!G32</f>
        <v>2.5</v>
      </c>
      <c r="E16" s="514">
        <f>'[13]1Услуги по стирке Экспресс'!G31</f>
        <v>0.42</v>
      </c>
      <c r="J16" s="515" t="s">
        <v>215</v>
      </c>
      <c r="K16" s="515"/>
      <c r="L16" s="515"/>
      <c r="M16" s="515"/>
      <c r="N16" s="515"/>
    </row>
    <row r="20" spans="1:7" s="483" customFormat="1" ht="14.25" x14ac:dyDescent="0.25">
      <c r="A20" s="483" t="s">
        <v>216</v>
      </c>
      <c r="E20" s="485" t="s">
        <v>217</v>
      </c>
      <c r="G20" s="484" t="s">
        <v>217</v>
      </c>
    </row>
    <row r="21" spans="1:7" s="483" customFormat="1" ht="14.25" x14ac:dyDescent="0.25">
      <c r="E21" s="485"/>
      <c r="G21" s="484"/>
    </row>
    <row r="22" spans="1:7" s="483" customFormat="1" ht="14.25" x14ac:dyDescent="0.25">
      <c r="E22" s="485"/>
      <c r="G22" s="484"/>
    </row>
    <row r="23" spans="1:7" s="483" customFormat="1" ht="14.25" x14ac:dyDescent="0.25">
      <c r="A23" s="483" t="s">
        <v>30</v>
      </c>
      <c r="E23" s="485" t="s">
        <v>31</v>
      </c>
      <c r="G23" s="484" t="s">
        <v>31</v>
      </c>
    </row>
    <row r="24" spans="1:7" s="483" customFormat="1" ht="14.25" x14ac:dyDescent="0.25">
      <c r="E24" s="485"/>
      <c r="G24" s="485"/>
    </row>
    <row r="25" spans="1:7" s="483" customFormat="1" ht="14.25" x14ac:dyDescent="0.25">
      <c r="E25" s="485"/>
      <c r="G25" s="484"/>
    </row>
    <row r="26" spans="1:7" s="483" customFormat="1" ht="14.25" hidden="1" x14ac:dyDescent="0.25">
      <c r="A26" s="483" t="s">
        <v>32</v>
      </c>
      <c r="E26" s="485"/>
      <c r="G26" s="484"/>
    </row>
    <row r="27" spans="1:7" s="483" customFormat="1" ht="14.25" hidden="1" x14ac:dyDescent="0.25">
      <c r="A27" s="483" t="s">
        <v>33</v>
      </c>
      <c r="E27" s="485" t="s">
        <v>34</v>
      </c>
      <c r="G27" s="484" t="s">
        <v>34</v>
      </c>
    </row>
  </sheetData>
  <mergeCells count="8">
    <mergeCell ref="D3:G3"/>
    <mergeCell ref="D10:E10"/>
    <mergeCell ref="A11:A12"/>
    <mergeCell ref="B11:B12"/>
    <mergeCell ref="C11:C12"/>
    <mergeCell ref="D11:D12"/>
    <mergeCell ref="E11:E12"/>
    <mergeCell ref="F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4"/>
  <sheetViews>
    <sheetView workbookViewId="0">
      <selection sqref="A1:XFD1048576"/>
    </sheetView>
  </sheetViews>
  <sheetFormatPr defaultRowHeight="15" x14ac:dyDescent="0.25"/>
  <cols>
    <col min="1" max="1" width="7.140625" style="4" customWidth="1"/>
    <col min="2" max="2" width="59.140625" style="4" customWidth="1"/>
    <col min="3" max="3" width="5.85546875" style="4" customWidth="1"/>
    <col min="4" max="4" width="14" style="4" bestFit="1" customWidth="1"/>
    <col min="5" max="5" width="7" style="4" customWidth="1"/>
    <col min="6" max="6" width="14.85546875" style="4" customWidth="1"/>
    <col min="7" max="7" width="9.140625" style="4" hidden="1" customWidth="1"/>
    <col min="8" max="8" width="9.7109375" style="4" customWidth="1"/>
    <col min="9" max="9" width="7.85546875" style="4" customWidth="1"/>
    <col min="10" max="12" width="0" style="4" hidden="1" customWidth="1"/>
    <col min="13" max="256" width="9.140625" style="4"/>
    <col min="257" max="257" width="7.140625" style="4" customWidth="1"/>
    <col min="258" max="258" width="59.140625" style="4" customWidth="1"/>
    <col min="259" max="259" width="5.85546875" style="4" customWidth="1"/>
    <col min="260" max="260" width="14" style="4" bestFit="1" customWidth="1"/>
    <col min="261" max="261" width="7" style="4" customWidth="1"/>
    <col min="262" max="262" width="14.85546875" style="4" customWidth="1"/>
    <col min="263" max="263" width="0" style="4" hidden="1" customWidth="1"/>
    <col min="264" max="264" width="9.7109375" style="4" customWidth="1"/>
    <col min="265" max="265" width="7.85546875" style="4" customWidth="1"/>
    <col min="266" max="268" width="0" style="4" hidden="1" customWidth="1"/>
    <col min="269" max="512" width="9.140625" style="4"/>
    <col min="513" max="513" width="7.140625" style="4" customWidth="1"/>
    <col min="514" max="514" width="59.140625" style="4" customWidth="1"/>
    <col min="515" max="515" width="5.85546875" style="4" customWidth="1"/>
    <col min="516" max="516" width="14" style="4" bestFit="1" customWidth="1"/>
    <col min="517" max="517" width="7" style="4" customWidth="1"/>
    <col min="518" max="518" width="14.85546875" style="4" customWidth="1"/>
    <col min="519" max="519" width="0" style="4" hidden="1" customWidth="1"/>
    <col min="520" max="520" width="9.7109375" style="4" customWidth="1"/>
    <col min="521" max="521" width="7.85546875" style="4" customWidth="1"/>
    <col min="522" max="524" width="0" style="4" hidden="1" customWidth="1"/>
    <col min="525" max="768" width="9.140625" style="4"/>
    <col min="769" max="769" width="7.140625" style="4" customWidth="1"/>
    <col min="770" max="770" width="59.140625" style="4" customWidth="1"/>
    <col min="771" max="771" width="5.85546875" style="4" customWidth="1"/>
    <col min="772" max="772" width="14" style="4" bestFit="1" customWidth="1"/>
    <col min="773" max="773" width="7" style="4" customWidth="1"/>
    <col min="774" max="774" width="14.85546875" style="4" customWidth="1"/>
    <col min="775" max="775" width="0" style="4" hidden="1" customWidth="1"/>
    <col min="776" max="776" width="9.7109375" style="4" customWidth="1"/>
    <col min="777" max="777" width="7.85546875" style="4" customWidth="1"/>
    <col min="778" max="780" width="0" style="4" hidden="1" customWidth="1"/>
    <col min="781" max="1024" width="9.140625" style="4"/>
    <col min="1025" max="1025" width="7.140625" style="4" customWidth="1"/>
    <col min="1026" max="1026" width="59.140625" style="4" customWidth="1"/>
    <col min="1027" max="1027" width="5.85546875" style="4" customWidth="1"/>
    <col min="1028" max="1028" width="14" style="4" bestFit="1" customWidth="1"/>
    <col min="1029" max="1029" width="7" style="4" customWidth="1"/>
    <col min="1030" max="1030" width="14.85546875" style="4" customWidth="1"/>
    <col min="1031" max="1031" width="0" style="4" hidden="1" customWidth="1"/>
    <col min="1032" max="1032" width="9.7109375" style="4" customWidth="1"/>
    <col min="1033" max="1033" width="7.85546875" style="4" customWidth="1"/>
    <col min="1034" max="1036" width="0" style="4" hidden="1" customWidth="1"/>
    <col min="1037" max="1280" width="9.140625" style="4"/>
    <col min="1281" max="1281" width="7.140625" style="4" customWidth="1"/>
    <col min="1282" max="1282" width="59.140625" style="4" customWidth="1"/>
    <col min="1283" max="1283" width="5.85546875" style="4" customWidth="1"/>
    <col min="1284" max="1284" width="14" style="4" bestFit="1" customWidth="1"/>
    <col min="1285" max="1285" width="7" style="4" customWidth="1"/>
    <col min="1286" max="1286" width="14.85546875" style="4" customWidth="1"/>
    <col min="1287" max="1287" width="0" style="4" hidden="1" customWidth="1"/>
    <col min="1288" max="1288" width="9.7109375" style="4" customWidth="1"/>
    <col min="1289" max="1289" width="7.85546875" style="4" customWidth="1"/>
    <col min="1290" max="1292" width="0" style="4" hidden="1" customWidth="1"/>
    <col min="1293" max="1536" width="9.140625" style="4"/>
    <col min="1537" max="1537" width="7.140625" style="4" customWidth="1"/>
    <col min="1538" max="1538" width="59.140625" style="4" customWidth="1"/>
    <col min="1539" max="1539" width="5.85546875" style="4" customWidth="1"/>
    <col min="1540" max="1540" width="14" style="4" bestFit="1" customWidth="1"/>
    <col min="1541" max="1541" width="7" style="4" customWidth="1"/>
    <col min="1542" max="1542" width="14.85546875" style="4" customWidth="1"/>
    <col min="1543" max="1543" width="0" style="4" hidden="1" customWidth="1"/>
    <col min="1544" max="1544" width="9.7109375" style="4" customWidth="1"/>
    <col min="1545" max="1545" width="7.85546875" style="4" customWidth="1"/>
    <col min="1546" max="1548" width="0" style="4" hidden="1" customWidth="1"/>
    <col min="1549" max="1792" width="9.140625" style="4"/>
    <col min="1793" max="1793" width="7.140625" style="4" customWidth="1"/>
    <col min="1794" max="1794" width="59.140625" style="4" customWidth="1"/>
    <col min="1795" max="1795" width="5.85546875" style="4" customWidth="1"/>
    <col min="1796" max="1796" width="14" style="4" bestFit="1" customWidth="1"/>
    <col min="1797" max="1797" width="7" style="4" customWidth="1"/>
    <col min="1798" max="1798" width="14.85546875" style="4" customWidth="1"/>
    <col min="1799" max="1799" width="0" style="4" hidden="1" customWidth="1"/>
    <col min="1800" max="1800" width="9.7109375" style="4" customWidth="1"/>
    <col min="1801" max="1801" width="7.85546875" style="4" customWidth="1"/>
    <col min="1802" max="1804" width="0" style="4" hidden="1" customWidth="1"/>
    <col min="1805" max="2048" width="9.140625" style="4"/>
    <col min="2049" max="2049" width="7.140625" style="4" customWidth="1"/>
    <col min="2050" max="2050" width="59.140625" style="4" customWidth="1"/>
    <col min="2051" max="2051" width="5.85546875" style="4" customWidth="1"/>
    <col min="2052" max="2052" width="14" style="4" bestFit="1" customWidth="1"/>
    <col min="2053" max="2053" width="7" style="4" customWidth="1"/>
    <col min="2054" max="2054" width="14.85546875" style="4" customWidth="1"/>
    <col min="2055" max="2055" width="0" style="4" hidden="1" customWidth="1"/>
    <col min="2056" max="2056" width="9.7109375" style="4" customWidth="1"/>
    <col min="2057" max="2057" width="7.85546875" style="4" customWidth="1"/>
    <col min="2058" max="2060" width="0" style="4" hidden="1" customWidth="1"/>
    <col min="2061" max="2304" width="9.140625" style="4"/>
    <col min="2305" max="2305" width="7.140625" style="4" customWidth="1"/>
    <col min="2306" max="2306" width="59.140625" style="4" customWidth="1"/>
    <col min="2307" max="2307" width="5.85546875" style="4" customWidth="1"/>
    <col min="2308" max="2308" width="14" style="4" bestFit="1" customWidth="1"/>
    <col min="2309" max="2309" width="7" style="4" customWidth="1"/>
    <col min="2310" max="2310" width="14.85546875" style="4" customWidth="1"/>
    <col min="2311" max="2311" width="0" style="4" hidden="1" customWidth="1"/>
    <col min="2312" max="2312" width="9.7109375" style="4" customWidth="1"/>
    <col min="2313" max="2313" width="7.85546875" style="4" customWidth="1"/>
    <col min="2314" max="2316" width="0" style="4" hidden="1" customWidth="1"/>
    <col min="2317" max="2560" width="9.140625" style="4"/>
    <col min="2561" max="2561" width="7.140625" style="4" customWidth="1"/>
    <col min="2562" max="2562" width="59.140625" style="4" customWidth="1"/>
    <col min="2563" max="2563" width="5.85546875" style="4" customWidth="1"/>
    <col min="2564" max="2564" width="14" style="4" bestFit="1" customWidth="1"/>
    <col min="2565" max="2565" width="7" style="4" customWidth="1"/>
    <col min="2566" max="2566" width="14.85546875" style="4" customWidth="1"/>
    <col min="2567" max="2567" width="0" style="4" hidden="1" customWidth="1"/>
    <col min="2568" max="2568" width="9.7109375" style="4" customWidth="1"/>
    <col min="2569" max="2569" width="7.85546875" style="4" customWidth="1"/>
    <col min="2570" max="2572" width="0" style="4" hidden="1" customWidth="1"/>
    <col min="2573" max="2816" width="9.140625" style="4"/>
    <col min="2817" max="2817" width="7.140625" style="4" customWidth="1"/>
    <col min="2818" max="2818" width="59.140625" style="4" customWidth="1"/>
    <col min="2819" max="2819" width="5.85546875" style="4" customWidth="1"/>
    <col min="2820" max="2820" width="14" style="4" bestFit="1" customWidth="1"/>
    <col min="2821" max="2821" width="7" style="4" customWidth="1"/>
    <col min="2822" max="2822" width="14.85546875" style="4" customWidth="1"/>
    <col min="2823" max="2823" width="0" style="4" hidden="1" customWidth="1"/>
    <col min="2824" max="2824" width="9.7109375" style="4" customWidth="1"/>
    <col min="2825" max="2825" width="7.85546875" style="4" customWidth="1"/>
    <col min="2826" max="2828" width="0" style="4" hidden="1" customWidth="1"/>
    <col min="2829" max="3072" width="9.140625" style="4"/>
    <col min="3073" max="3073" width="7.140625" style="4" customWidth="1"/>
    <col min="3074" max="3074" width="59.140625" style="4" customWidth="1"/>
    <col min="3075" max="3075" width="5.85546875" style="4" customWidth="1"/>
    <col min="3076" max="3076" width="14" style="4" bestFit="1" customWidth="1"/>
    <col min="3077" max="3077" width="7" style="4" customWidth="1"/>
    <col min="3078" max="3078" width="14.85546875" style="4" customWidth="1"/>
    <col min="3079" max="3079" width="0" style="4" hidden="1" customWidth="1"/>
    <col min="3080" max="3080" width="9.7109375" style="4" customWidth="1"/>
    <col min="3081" max="3081" width="7.85546875" style="4" customWidth="1"/>
    <col min="3082" max="3084" width="0" style="4" hidden="1" customWidth="1"/>
    <col min="3085" max="3328" width="9.140625" style="4"/>
    <col min="3329" max="3329" width="7.140625" style="4" customWidth="1"/>
    <col min="3330" max="3330" width="59.140625" style="4" customWidth="1"/>
    <col min="3331" max="3331" width="5.85546875" style="4" customWidth="1"/>
    <col min="3332" max="3332" width="14" style="4" bestFit="1" customWidth="1"/>
    <col min="3333" max="3333" width="7" style="4" customWidth="1"/>
    <col min="3334" max="3334" width="14.85546875" style="4" customWidth="1"/>
    <col min="3335" max="3335" width="0" style="4" hidden="1" customWidth="1"/>
    <col min="3336" max="3336" width="9.7109375" style="4" customWidth="1"/>
    <col min="3337" max="3337" width="7.85546875" style="4" customWidth="1"/>
    <col min="3338" max="3340" width="0" style="4" hidden="1" customWidth="1"/>
    <col min="3341" max="3584" width="9.140625" style="4"/>
    <col min="3585" max="3585" width="7.140625" style="4" customWidth="1"/>
    <col min="3586" max="3586" width="59.140625" style="4" customWidth="1"/>
    <col min="3587" max="3587" width="5.85546875" style="4" customWidth="1"/>
    <col min="3588" max="3588" width="14" style="4" bestFit="1" customWidth="1"/>
    <col min="3589" max="3589" width="7" style="4" customWidth="1"/>
    <col min="3590" max="3590" width="14.85546875" style="4" customWidth="1"/>
    <col min="3591" max="3591" width="0" style="4" hidden="1" customWidth="1"/>
    <col min="3592" max="3592" width="9.7109375" style="4" customWidth="1"/>
    <col min="3593" max="3593" width="7.85546875" style="4" customWidth="1"/>
    <col min="3594" max="3596" width="0" style="4" hidden="1" customWidth="1"/>
    <col min="3597" max="3840" width="9.140625" style="4"/>
    <col min="3841" max="3841" width="7.140625" style="4" customWidth="1"/>
    <col min="3842" max="3842" width="59.140625" style="4" customWidth="1"/>
    <col min="3843" max="3843" width="5.85546875" style="4" customWidth="1"/>
    <col min="3844" max="3844" width="14" style="4" bestFit="1" customWidth="1"/>
    <col min="3845" max="3845" width="7" style="4" customWidth="1"/>
    <col min="3846" max="3846" width="14.85546875" style="4" customWidth="1"/>
    <col min="3847" max="3847" width="0" style="4" hidden="1" customWidth="1"/>
    <col min="3848" max="3848" width="9.7109375" style="4" customWidth="1"/>
    <col min="3849" max="3849" width="7.85546875" style="4" customWidth="1"/>
    <col min="3850" max="3852" width="0" style="4" hidden="1" customWidth="1"/>
    <col min="3853" max="4096" width="9.140625" style="4"/>
    <col min="4097" max="4097" width="7.140625" style="4" customWidth="1"/>
    <col min="4098" max="4098" width="59.140625" style="4" customWidth="1"/>
    <col min="4099" max="4099" width="5.85546875" style="4" customWidth="1"/>
    <col min="4100" max="4100" width="14" style="4" bestFit="1" customWidth="1"/>
    <col min="4101" max="4101" width="7" style="4" customWidth="1"/>
    <col min="4102" max="4102" width="14.85546875" style="4" customWidth="1"/>
    <col min="4103" max="4103" width="0" style="4" hidden="1" customWidth="1"/>
    <col min="4104" max="4104" width="9.7109375" style="4" customWidth="1"/>
    <col min="4105" max="4105" width="7.85546875" style="4" customWidth="1"/>
    <col min="4106" max="4108" width="0" style="4" hidden="1" customWidth="1"/>
    <col min="4109" max="4352" width="9.140625" style="4"/>
    <col min="4353" max="4353" width="7.140625" style="4" customWidth="1"/>
    <col min="4354" max="4354" width="59.140625" style="4" customWidth="1"/>
    <col min="4355" max="4355" width="5.85546875" style="4" customWidth="1"/>
    <col min="4356" max="4356" width="14" style="4" bestFit="1" customWidth="1"/>
    <col min="4357" max="4357" width="7" style="4" customWidth="1"/>
    <col min="4358" max="4358" width="14.85546875" style="4" customWidth="1"/>
    <col min="4359" max="4359" width="0" style="4" hidden="1" customWidth="1"/>
    <col min="4360" max="4360" width="9.7109375" style="4" customWidth="1"/>
    <col min="4361" max="4361" width="7.85546875" style="4" customWidth="1"/>
    <col min="4362" max="4364" width="0" style="4" hidden="1" customWidth="1"/>
    <col min="4365" max="4608" width="9.140625" style="4"/>
    <col min="4609" max="4609" width="7.140625" style="4" customWidth="1"/>
    <col min="4610" max="4610" width="59.140625" style="4" customWidth="1"/>
    <col min="4611" max="4611" width="5.85546875" style="4" customWidth="1"/>
    <col min="4612" max="4612" width="14" style="4" bestFit="1" customWidth="1"/>
    <col min="4613" max="4613" width="7" style="4" customWidth="1"/>
    <col min="4614" max="4614" width="14.85546875" style="4" customWidth="1"/>
    <col min="4615" max="4615" width="0" style="4" hidden="1" customWidth="1"/>
    <col min="4616" max="4616" width="9.7109375" style="4" customWidth="1"/>
    <col min="4617" max="4617" width="7.85546875" style="4" customWidth="1"/>
    <col min="4618" max="4620" width="0" style="4" hidden="1" customWidth="1"/>
    <col min="4621" max="4864" width="9.140625" style="4"/>
    <col min="4865" max="4865" width="7.140625" style="4" customWidth="1"/>
    <col min="4866" max="4866" width="59.140625" style="4" customWidth="1"/>
    <col min="4867" max="4867" width="5.85546875" style="4" customWidth="1"/>
    <col min="4868" max="4868" width="14" style="4" bestFit="1" customWidth="1"/>
    <col min="4869" max="4869" width="7" style="4" customWidth="1"/>
    <col min="4870" max="4870" width="14.85546875" style="4" customWidth="1"/>
    <col min="4871" max="4871" width="0" style="4" hidden="1" customWidth="1"/>
    <col min="4872" max="4872" width="9.7109375" style="4" customWidth="1"/>
    <col min="4873" max="4873" width="7.85546875" style="4" customWidth="1"/>
    <col min="4874" max="4876" width="0" style="4" hidden="1" customWidth="1"/>
    <col min="4877" max="5120" width="9.140625" style="4"/>
    <col min="5121" max="5121" width="7.140625" style="4" customWidth="1"/>
    <col min="5122" max="5122" width="59.140625" style="4" customWidth="1"/>
    <col min="5123" max="5123" width="5.85546875" style="4" customWidth="1"/>
    <col min="5124" max="5124" width="14" style="4" bestFit="1" customWidth="1"/>
    <col min="5125" max="5125" width="7" style="4" customWidth="1"/>
    <col min="5126" max="5126" width="14.85546875" style="4" customWidth="1"/>
    <col min="5127" max="5127" width="0" style="4" hidden="1" customWidth="1"/>
    <col min="5128" max="5128" width="9.7109375" style="4" customWidth="1"/>
    <col min="5129" max="5129" width="7.85546875" style="4" customWidth="1"/>
    <col min="5130" max="5132" width="0" style="4" hidden="1" customWidth="1"/>
    <col min="5133" max="5376" width="9.140625" style="4"/>
    <col min="5377" max="5377" width="7.140625" style="4" customWidth="1"/>
    <col min="5378" max="5378" width="59.140625" style="4" customWidth="1"/>
    <col min="5379" max="5379" width="5.85546875" style="4" customWidth="1"/>
    <col min="5380" max="5380" width="14" style="4" bestFit="1" customWidth="1"/>
    <col min="5381" max="5381" width="7" style="4" customWidth="1"/>
    <col min="5382" max="5382" width="14.85546875" style="4" customWidth="1"/>
    <col min="5383" max="5383" width="0" style="4" hidden="1" customWidth="1"/>
    <col min="5384" max="5384" width="9.7109375" style="4" customWidth="1"/>
    <col min="5385" max="5385" width="7.85546875" style="4" customWidth="1"/>
    <col min="5386" max="5388" width="0" style="4" hidden="1" customWidth="1"/>
    <col min="5389" max="5632" width="9.140625" style="4"/>
    <col min="5633" max="5633" width="7.140625" style="4" customWidth="1"/>
    <col min="5634" max="5634" width="59.140625" style="4" customWidth="1"/>
    <col min="5635" max="5635" width="5.85546875" style="4" customWidth="1"/>
    <col min="5636" max="5636" width="14" style="4" bestFit="1" customWidth="1"/>
    <col min="5637" max="5637" width="7" style="4" customWidth="1"/>
    <col min="5638" max="5638" width="14.85546875" style="4" customWidth="1"/>
    <col min="5639" max="5639" width="0" style="4" hidden="1" customWidth="1"/>
    <col min="5640" max="5640" width="9.7109375" style="4" customWidth="1"/>
    <col min="5641" max="5641" width="7.85546875" style="4" customWidth="1"/>
    <col min="5642" max="5644" width="0" style="4" hidden="1" customWidth="1"/>
    <col min="5645" max="5888" width="9.140625" style="4"/>
    <col min="5889" max="5889" width="7.140625" style="4" customWidth="1"/>
    <col min="5890" max="5890" width="59.140625" style="4" customWidth="1"/>
    <col min="5891" max="5891" width="5.85546875" style="4" customWidth="1"/>
    <col min="5892" max="5892" width="14" style="4" bestFit="1" customWidth="1"/>
    <col min="5893" max="5893" width="7" style="4" customWidth="1"/>
    <col min="5894" max="5894" width="14.85546875" style="4" customWidth="1"/>
    <col min="5895" max="5895" width="0" style="4" hidden="1" customWidth="1"/>
    <col min="5896" max="5896" width="9.7109375" style="4" customWidth="1"/>
    <col min="5897" max="5897" width="7.85546875" style="4" customWidth="1"/>
    <col min="5898" max="5900" width="0" style="4" hidden="1" customWidth="1"/>
    <col min="5901" max="6144" width="9.140625" style="4"/>
    <col min="6145" max="6145" width="7.140625" style="4" customWidth="1"/>
    <col min="6146" max="6146" width="59.140625" style="4" customWidth="1"/>
    <col min="6147" max="6147" width="5.85546875" style="4" customWidth="1"/>
    <col min="6148" max="6148" width="14" style="4" bestFit="1" customWidth="1"/>
    <col min="6149" max="6149" width="7" style="4" customWidth="1"/>
    <col min="6150" max="6150" width="14.85546875" style="4" customWidth="1"/>
    <col min="6151" max="6151" width="0" style="4" hidden="1" customWidth="1"/>
    <col min="6152" max="6152" width="9.7109375" style="4" customWidth="1"/>
    <col min="6153" max="6153" width="7.85546875" style="4" customWidth="1"/>
    <col min="6154" max="6156" width="0" style="4" hidden="1" customWidth="1"/>
    <col min="6157" max="6400" width="9.140625" style="4"/>
    <col min="6401" max="6401" width="7.140625" style="4" customWidth="1"/>
    <col min="6402" max="6402" width="59.140625" style="4" customWidth="1"/>
    <col min="6403" max="6403" width="5.85546875" style="4" customWidth="1"/>
    <col min="6404" max="6404" width="14" style="4" bestFit="1" customWidth="1"/>
    <col min="6405" max="6405" width="7" style="4" customWidth="1"/>
    <col min="6406" max="6406" width="14.85546875" style="4" customWidth="1"/>
    <col min="6407" max="6407" width="0" style="4" hidden="1" customWidth="1"/>
    <col min="6408" max="6408" width="9.7109375" style="4" customWidth="1"/>
    <col min="6409" max="6409" width="7.85546875" style="4" customWidth="1"/>
    <col min="6410" max="6412" width="0" style="4" hidden="1" customWidth="1"/>
    <col min="6413" max="6656" width="9.140625" style="4"/>
    <col min="6657" max="6657" width="7.140625" style="4" customWidth="1"/>
    <col min="6658" max="6658" width="59.140625" style="4" customWidth="1"/>
    <col min="6659" max="6659" width="5.85546875" style="4" customWidth="1"/>
    <col min="6660" max="6660" width="14" style="4" bestFit="1" customWidth="1"/>
    <col min="6661" max="6661" width="7" style="4" customWidth="1"/>
    <col min="6662" max="6662" width="14.85546875" style="4" customWidth="1"/>
    <col min="6663" max="6663" width="0" style="4" hidden="1" customWidth="1"/>
    <col min="6664" max="6664" width="9.7109375" style="4" customWidth="1"/>
    <col min="6665" max="6665" width="7.85546875" style="4" customWidth="1"/>
    <col min="6666" max="6668" width="0" style="4" hidden="1" customWidth="1"/>
    <col min="6669" max="6912" width="9.140625" style="4"/>
    <col min="6913" max="6913" width="7.140625" style="4" customWidth="1"/>
    <col min="6914" max="6914" width="59.140625" style="4" customWidth="1"/>
    <col min="6915" max="6915" width="5.85546875" style="4" customWidth="1"/>
    <col min="6916" max="6916" width="14" style="4" bestFit="1" customWidth="1"/>
    <col min="6917" max="6917" width="7" style="4" customWidth="1"/>
    <col min="6918" max="6918" width="14.85546875" style="4" customWidth="1"/>
    <col min="6919" max="6919" width="0" style="4" hidden="1" customWidth="1"/>
    <col min="6920" max="6920" width="9.7109375" style="4" customWidth="1"/>
    <col min="6921" max="6921" width="7.85546875" style="4" customWidth="1"/>
    <col min="6922" max="6924" width="0" style="4" hidden="1" customWidth="1"/>
    <col min="6925" max="7168" width="9.140625" style="4"/>
    <col min="7169" max="7169" width="7.140625" style="4" customWidth="1"/>
    <col min="7170" max="7170" width="59.140625" style="4" customWidth="1"/>
    <col min="7171" max="7171" width="5.85546875" style="4" customWidth="1"/>
    <col min="7172" max="7172" width="14" style="4" bestFit="1" customWidth="1"/>
    <col min="7173" max="7173" width="7" style="4" customWidth="1"/>
    <col min="7174" max="7174" width="14.85546875" style="4" customWidth="1"/>
    <col min="7175" max="7175" width="0" style="4" hidden="1" customWidth="1"/>
    <col min="7176" max="7176" width="9.7109375" style="4" customWidth="1"/>
    <col min="7177" max="7177" width="7.85546875" style="4" customWidth="1"/>
    <col min="7178" max="7180" width="0" style="4" hidden="1" customWidth="1"/>
    <col min="7181" max="7424" width="9.140625" style="4"/>
    <col min="7425" max="7425" width="7.140625" style="4" customWidth="1"/>
    <col min="7426" max="7426" width="59.140625" style="4" customWidth="1"/>
    <col min="7427" max="7427" width="5.85546875" style="4" customWidth="1"/>
    <col min="7428" max="7428" width="14" style="4" bestFit="1" customWidth="1"/>
    <col min="7429" max="7429" width="7" style="4" customWidth="1"/>
    <col min="7430" max="7430" width="14.85546875" style="4" customWidth="1"/>
    <col min="7431" max="7431" width="0" style="4" hidden="1" customWidth="1"/>
    <col min="7432" max="7432" width="9.7109375" style="4" customWidth="1"/>
    <col min="7433" max="7433" width="7.85546875" style="4" customWidth="1"/>
    <col min="7434" max="7436" width="0" style="4" hidden="1" customWidth="1"/>
    <col min="7437" max="7680" width="9.140625" style="4"/>
    <col min="7681" max="7681" width="7.140625" style="4" customWidth="1"/>
    <col min="7682" max="7682" width="59.140625" style="4" customWidth="1"/>
    <col min="7683" max="7683" width="5.85546875" style="4" customWidth="1"/>
    <col min="7684" max="7684" width="14" style="4" bestFit="1" customWidth="1"/>
    <col min="7685" max="7685" width="7" style="4" customWidth="1"/>
    <col min="7686" max="7686" width="14.85546875" style="4" customWidth="1"/>
    <col min="7687" max="7687" width="0" style="4" hidden="1" customWidth="1"/>
    <col min="7688" max="7688" width="9.7109375" style="4" customWidth="1"/>
    <col min="7689" max="7689" width="7.85546875" style="4" customWidth="1"/>
    <col min="7690" max="7692" width="0" style="4" hidden="1" customWidth="1"/>
    <col min="7693" max="7936" width="9.140625" style="4"/>
    <col min="7937" max="7937" width="7.140625" style="4" customWidth="1"/>
    <col min="7938" max="7938" width="59.140625" style="4" customWidth="1"/>
    <col min="7939" max="7939" width="5.85546875" style="4" customWidth="1"/>
    <col min="7940" max="7940" width="14" style="4" bestFit="1" customWidth="1"/>
    <col min="7941" max="7941" width="7" style="4" customWidth="1"/>
    <col min="7942" max="7942" width="14.85546875" style="4" customWidth="1"/>
    <col min="7943" max="7943" width="0" style="4" hidden="1" customWidth="1"/>
    <col min="7944" max="7944" width="9.7109375" style="4" customWidth="1"/>
    <col min="7945" max="7945" width="7.85546875" style="4" customWidth="1"/>
    <col min="7946" max="7948" width="0" style="4" hidden="1" customWidth="1"/>
    <col min="7949" max="8192" width="9.140625" style="4"/>
    <col min="8193" max="8193" width="7.140625" style="4" customWidth="1"/>
    <col min="8194" max="8194" width="59.140625" style="4" customWidth="1"/>
    <col min="8195" max="8195" width="5.85546875" style="4" customWidth="1"/>
    <col min="8196" max="8196" width="14" style="4" bestFit="1" customWidth="1"/>
    <col min="8197" max="8197" width="7" style="4" customWidth="1"/>
    <col min="8198" max="8198" width="14.85546875" style="4" customWidth="1"/>
    <col min="8199" max="8199" width="0" style="4" hidden="1" customWidth="1"/>
    <col min="8200" max="8200" width="9.7109375" style="4" customWidth="1"/>
    <col min="8201" max="8201" width="7.85546875" style="4" customWidth="1"/>
    <col min="8202" max="8204" width="0" style="4" hidden="1" customWidth="1"/>
    <col min="8205" max="8448" width="9.140625" style="4"/>
    <col min="8449" max="8449" width="7.140625" style="4" customWidth="1"/>
    <col min="8450" max="8450" width="59.140625" style="4" customWidth="1"/>
    <col min="8451" max="8451" width="5.85546875" style="4" customWidth="1"/>
    <col min="8452" max="8452" width="14" style="4" bestFit="1" customWidth="1"/>
    <col min="8453" max="8453" width="7" style="4" customWidth="1"/>
    <col min="8454" max="8454" width="14.85546875" style="4" customWidth="1"/>
    <col min="8455" max="8455" width="0" style="4" hidden="1" customWidth="1"/>
    <col min="8456" max="8456" width="9.7109375" style="4" customWidth="1"/>
    <col min="8457" max="8457" width="7.85546875" style="4" customWidth="1"/>
    <col min="8458" max="8460" width="0" style="4" hidden="1" customWidth="1"/>
    <col min="8461" max="8704" width="9.140625" style="4"/>
    <col min="8705" max="8705" width="7.140625" style="4" customWidth="1"/>
    <col min="8706" max="8706" width="59.140625" style="4" customWidth="1"/>
    <col min="8707" max="8707" width="5.85546875" style="4" customWidth="1"/>
    <col min="8708" max="8708" width="14" style="4" bestFit="1" customWidth="1"/>
    <col min="8709" max="8709" width="7" style="4" customWidth="1"/>
    <col min="8710" max="8710" width="14.85546875" style="4" customWidth="1"/>
    <col min="8711" max="8711" width="0" style="4" hidden="1" customWidth="1"/>
    <col min="8712" max="8712" width="9.7109375" style="4" customWidth="1"/>
    <col min="8713" max="8713" width="7.85546875" style="4" customWidth="1"/>
    <col min="8714" max="8716" width="0" style="4" hidden="1" customWidth="1"/>
    <col min="8717" max="8960" width="9.140625" style="4"/>
    <col min="8961" max="8961" width="7.140625" style="4" customWidth="1"/>
    <col min="8962" max="8962" width="59.140625" style="4" customWidth="1"/>
    <col min="8963" max="8963" width="5.85546875" style="4" customWidth="1"/>
    <col min="8964" max="8964" width="14" style="4" bestFit="1" customWidth="1"/>
    <col min="8965" max="8965" width="7" style="4" customWidth="1"/>
    <col min="8966" max="8966" width="14.85546875" style="4" customWidth="1"/>
    <col min="8967" max="8967" width="0" style="4" hidden="1" customWidth="1"/>
    <col min="8968" max="8968" width="9.7109375" style="4" customWidth="1"/>
    <col min="8969" max="8969" width="7.85546875" style="4" customWidth="1"/>
    <col min="8970" max="8972" width="0" style="4" hidden="1" customWidth="1"/>
    <col min="8973" max="9216" width="9.140625" style="4"/>
    <col min="9217" max="9217" width="7.140625" style="4" customWidth="1"/>
    <col min="9218" max="9218" width="59.140625" style="4" customWidth="1"/>
    <col min="9219" max="9219" width="5.85546875" style="4" customWidth="1"/>
    <col min="9220" max="9220" width="14" style="4" bestFit="1" customWidth="1"/>
    <col min="9221" max="9221" width="7" style="4" customWidth="1"/>
    <col min="9222" max="9222" width="14.85546875" style="4" customWidth="1"/>
    <col min="9223" max="9223" width="0" style="4" hidden="1" customWidth="1"/>
    <col min="9224" max="9224" width="9.7109375" style="4" customWidth="1"/>
    <col min="9225" max="9225" width="7.85546875" style="4" customWidth="1"/>
    <col min="9226" max="9228" width="0" style="4" hidden="1" customWidth="1"/>
    <col min="9229" max="9472" width="9.140625" style="4"/>
    <col min="9473" max="9473" width="7.140625" style="4" customWidth="1"/>
    <col min="9474" max="9474" width="59.140625" style="4" customWidth="1"/>
    <col min="9475" max="9475" width="5.85546875" style="4" customWidth="1"/>
    <col min="9476" max="9476" width="14" style="4" bestFit="1" customWidth="1"/>
    <col min="9477" max="9477" width="7" style="4" customWidth="1"/>
    <col min="9478" max="9478" width="14.85546875" style="4" customWidth="1"/>
    <col min="9479" max="9479" width="0" style="4" hidden="1" customWidth="1"/>
    <col min="9480" max="9480" width="9.7109375" style="4" customWidth="1"/>
    <col min="9481" max="9481" width="7.85546875" style="4" customWidth="1"/>
    <col min="9482" max="9484" width="0" style="4" hidden="1" customWidth="1"/>
    <col min="9485" max="9728" width="9.140625" style="4"/>
    <col min="9729" max="9729" width="7.140625" style="4" customWidth="1"/>
    <col min="9730" max="9730" width="59.140625" style="4" customWidth="1"/>
    <col min="9731" max="9731" width="5.85546875" style="4" customWidth="1"/>
    <col min="9732" max="9732" width="14" style="4" bestFit="1" customWidth="1"/>
    <col min="9733" max="9733" width="7" style="4" customWidth="1"/>
    <col min="9734" max="9734" width="14.85546875" style="4" customWidth="1"/>
    <col min="9735" max="9735" width="0" style="4" hidden="1" customWidth="1"/>
    <col min="9736" max="9736" width="9.7109375" style="4" customWidth="1"/>
    <col min="9737" max="9737" width="7.85546875" style="4" customWidth="1"/>
    <col min="9738" max="9740" width="0" style="4" hidden="1" customWidth="1"/>
    <col min="9741" max="9984" width="9.140625" style="4"/>
    <col min="9985" max="9985" width="7.140625" style="4" customWidth="1"/>
    <col min="9986" max="9986" width="59.140625" style="4" customWidth="1"/>
    <col min="9987" max="9987" width="5.85546875" style="4" customWidth="1"/>
    <col min="9988" max="9988" width="14" style="4" bestFit="1" customWidth="1"/>
    <col min="9989" max="9989" width="7" style="4" customWidth="1"/>
    <col min="9990" max="9990" width="14.85546875" style="4" customWidth="1"/>
    <col min="9991" max="9991" width="0" style="4" hidden="1" customWidth="1"/>
    <col min="9992" max="9992" width="9.7109375" style="4" customWidth="1"/>
    <col min="9993" max="9993" width="7.85546875" style="4" customWidth="1"/>
    <col min="9994" max="9996" width="0" style="4" hidden="1" customWidth="1"/>
    <col min="9997" max="10240" width="9.140625" style="4"/>
    <col min="10241" max="10241" width="7.140625" style="4" customWidth="1"/>
    <col min="10242" max="10242" width="59.140625" style="4" customWidth="1"/>
    <col min="10243" max="10243" width="5.85546875" style="4" customWidth="1"/>
    <col min="10244" max="10244" width="14" style="4" bestFit="1" customWidth="1"/>
    <col min="10245" max="10245" width="7" style="4" customWidth="1"/>
    <col min="10246" max="10246" width="14.85546875" style="4" customWidth="1"/>
    <col min="10247" max="10247" width="0" style="4" hidden="1" customWidth="1"/>
    <col min="10248" max="10248" width="9.7109375" style="4" customWidth="1"/>
    <col min="10249" max="10249" width="7.85546875" style="4" customWidth="1"/>
    <col min="10250" max="10252" width="0" style="4" hidden="1" customWidth="1"/>
    <col min="10253" max="10496" width="9.140625" style="4"/>
    <col min="10497" max="10497" width="7.140625" style="4" customWidth="1"/>
    <col min="10498" max="10498" width="59.140625" style="4" customWidth="1"/>
    <col min="10499" max="10499" width="5.85546875" style="4" customWidth="1"/>
    <col min="10500" max="10500" width="14" style="4" bestFit="1" customWidth="1"/>
    <col min="10501" max="10501" width="7" style="4" customWidth="1"/>
    <col min="10502" max="10502" width="14.85546875" style="4" customWidth="1"/>
    <col min="10503" max="10503" width="0" style="4" hidden="1" customWidth="1"/>
    <col min="10504" max="10504" width="9.7109375" style="4" customWidth="1"/>
    <col min="10505" max="10505" width="7.85546875" style="4" customWidth="1"/>
    <col min="10506" max="10508" width="0" style="4" hidden="1" customWidth="1"/>
    <col min="10509" max="10752" width="9.140625" style="4"/>
    <col min="10753" max="10753" width="7.140625" style="4" customWidth="1"/>
    <col min="10754" max="10754" width="59.140625" style="4" customWidth="1"/>
    <col min="10755" max="10755" width="5.85546875" style="4" customWidth="1"/>
    <col min="10756" max="10756" width="14" style="4" bestFit="1" customWidth="1"/>
    <col min="10757" max="10757" width="7" style="4" customWidth="1"/>
    <col min="10758" max="10758" width="14.85546875" style="4" customWidth="1"/>
    <col min="10759" max="10759" width="0" style="4" hidden="1" customWidth="1"/>
    <col min="10760" max="10760" width="9.7109375" style="4" customWidth="1"/>
    <col min="10761" max="10761" width="7.85546875" style="4" customWidth="1"/>
    <col min="10762" max="10764" width="0" style="4" hidden="1" customWidth="1"/>
    <col min="10765" max="11008" width="9.140625" style="4"/>
    <col min="11009" max="11009" width="7.140625" style="4" customWidth="1"/>
    <col min="11010" max="11010" width="59.140625" style="4" customWidth="1"/>
    <col min="11011" max="11011" width="5.85546875" style="4" customWidth="1"/>
    <col min="11012" max="11012" width="14" style="4" bestFit="1" customWidth="1"/>
    <col min="11013" max="11013" width="7" style="4" customWidth="1"/>
    <col min="11014" max="11014" width="14.85546875" style="4" customWidth="1"/>
    <col min="11015" max="11015" width="0" style="4" hidden="1" customWidth="1"/>
    <col min="11016" max="11016" width="9.7109375" style="4" customWidth="1"/>
    <col min="11017" max="11017" width="7.85546875" style="4" customWidth="1"/>
    <col min="11018" max="11020" width="0" style="4" hidden="1" customWidth="1"/>
    <col min="11021" max="11264" width="9.140625" style="4"/>
    <col min="11265" max="11265" width="7.140625" style="4" customWidth="1"/>
    <col min="11266" max="11266" width="59.140625" style="4" customWidth="1"/>
    <col min="11267" max="11267" width="5.85546875" style="4" customWidth="1"/>
    <col min="11268" max="11268" width="14" style="4" bestFit="1" customWidth="1"/>
    <col min="11269" max="11269" width="7" style="4" customWidth="1"/>
    <col min="11270" max="11270" width="14.85546875" style="4" customWidth="1"/>
    <col min="11271" max="11271" width="0" style="4" hidden="1" customWidth="1"/>
    <col min="11272" max="11272" width="9.7109375" style="4" customWidth="1"/>
    <col min="11273" max="11273" width="7.85546875" style="4" customWidth="1"/>
    <col min="11274" max="11276" width="0" style="4" hidden="1" customWidth="1"/>
    <col min="11277" max="11520" width="9.140625" style="4"/>
    <col min="11521" max="11521" width="7.140625" style="4" customWidth="1"/>
    <col min="11522" max="11522" width="59.140625" style="4" customWidth="1"/>
    <col min="11523" max="11523" width="5.85546875" style="4" customWidth="1"/>
    <col min="11524" max="11524" width="14" style="4" bestFit="1" customWidth="1"/>
    <col min="11525" max="11525" width="7" style="4" customWidth="1"/>
    <col min="11526" max="11526" width="14.85546875" style="4" customWidth="1"/>
    <col min="11527" max="11527" width="0" style="4" hidden="1" customWidth="1"/>
    <col min="11528" max="11528" width="9.7109375" style="4" customWidth="1"/>
    <col min="11529" max="11529" width="7.85546875" style="4" customWidth="1"/>
    <col min="11530" max="11532" width="0" style="4" hidden="1" customWidth="1"/>
    <col min="11533" max="11776" width="9.140625" style="4"/>
    <col min="11777" max="11777" width="7.140625" style="4" customWidth="1"/>
    <col min="11778" max="11778" width="59.140625" style="4" customWidth="1"/>
    <col min="11779" max="11779" width="5.85546875" style="4" customWidth="1"/>
    <col min="11780" max="11780" width="14" style="4" bestFit="1" customWidth="1"/>
    <col min="11781" max="11781" width="7" style="4" customWidth="1"/>
    <col min="11782" max="11782" width="14.85546875" style="4" customWidth="1"/>
    <col min="11783" max="11783" width="0" style="4" hidden="1" customWidth="1"/>
    <col min="11784" max="11784" width="9.7109375" style="4" customWidth="1"/>
    <col min="11785" max="11785" width="7.85546875" style="4" customWidth="1"/>
    <col min="11786" max="11788" width="0" style="4" hidden="1" customWidth="1"/>
    <col min="11789" max="12032" width="9.140625" style="4"/>
    <col min="12033" max="12033" width="7.140625" style="4" customWidth="1"/>
    <col min="12034" max="12034" width="59.140625" style="4" customWidth="1"/>
    <col min="12035" max="12035" width="5.85546875" style="4" customWidth="1"/>
    <col min="12036" max="12036" width="14" style="4" bestFit="1" customWidth="1"/>
    <col min="12037" max="12037" width="7" style="4" customWidth="1"/>
    <col min="12038" max="12038" width="14.85546875" style="4" customWidth="1"/>
    <col min="12039" max="12039" width="0" style="4" hidden="1" customWidth="1"/>
    <col min="12040" max="12040" width="9.7109375" style="4" customWidth="1"/>
    <col min="12041" max="12041" width="7.85546875" style="4" customWidth="1"/>
    <col min="12042" max="12044" width="0" style="4" hidden="1" customWidth="1"/>
    <col min="12045" max="12288" width="9.140625" style="4"/>
    <col min="12289" max="12289" width="7.140625" style="4" customWidth="1"/>
    <col min="12290" max="12290" width="59.140625" style="4" customWidth="1"/>
    <col min="12291" max="12291" width="5.85546875" style="4" customWidth="1"/>
    <col min="12292" max="12292" width="14" style="4" bestFit="1" customWidth="1"/>
    <col min="12293" max="12293" width="7" style="4" customWidth="1"/>
    <col min="12294" max="12294" width="14.85546875" style="4" customWidth="1"/>
    <col min="12295" max="12295" width="0" style="4" hidden="1" customWidth="1"/>
    <col min="12296" max="12296" width="9.7109375" style="4" customWidth="1"/>
    <col min="12297" max="12297" width="7.85546875" style="4" customWidth="1"/>
    <col min="12298" max="12300" width="0" style="4" hidden="1" customWidth="1"/>
    <col min="12301" max="12544" width="9.140625" style="4"/>
    <col min="12545" max="12545" width="7.140625" style="4" customWidth="1"/>
    <col min="12546" max="12546" width="59.140625" style="4" customWidth="1"/>
    <col min="12547" max="12547" width="5.85546875" style="4" customWidth="1"/>
    <col min="12548" max="12548" width="14" style="4" bestFit="1" customWidth="1"/>
    <col min="12549" max="12549" width="7" style="4" customWidth="1"/>
    <col min="12550" max="12550" width="14.85546875" style="4" customWidth="1"/>
    <col min="12551" max="12551" width="0" style="4" hidden="1" customWidth="1"/>
    <col min="12552" max="12552" width="9.7109375" style="4" customWidth="1"/>
    <col min="12553" max="12553" width="7.85546875" style="4" customWidth="1"/>
    <col min="12554" max="12556" width="0" style="4" hidden="1" customWidth="1"/>
    <col min="12557" max="12800" width="9.140625" style="4"/>
    <col min="12801" max="12801" width="7.140625" style="4" customWidth="1"/>
    <col min="12802" max="12802" width="59.140625" style="4" customWidth="1"/>
    <col min="12803" max="12803" width="5.85546875" style="4" customWidth="1"/>
    <col min="12804" max="12804" width="14" style="4" bestFit="1" customWidth="1"/>
    <col min="12805" max="12805" width="7" style="4" customWidth="1"/>
    <col min="12806" max="12806" width="14.85546875" style="4" customWidth="1"/>
    <col min="12807" max="12807" width="0" style="4" hidden="1" customWidth="1"/>
    <col min="12808" max="12808" width="9.7109375" style="4" customWidth="1"/>
    <col min="12809" max="12809" width="7.85546875" style="4" customWidth="1"/>
    <col min="12810" max="12812" width="0" style="4" hidden="1" customWidth="1"/>
    <col min="12813" max="13056" width="9.140625" style="4"/>
    <col min="13057" max="13057" width="7.140625" style="4" customWidth="1"/>
    <col min="13058" max="13058" width="59.140625" style="4" customWidth="1"/>
    <col min="13059" max="13059" width="5.85546875" style="4" customWidth="1"/>
    <col min="13060" max="13060" width="14" style="4" bestFit="1" customWidth="1"/>
    <col min="13061" max="13061" width="7" style="4" customWidth="1"/>
    <col min="13062" max="13062" width="14.85546875" style="4" customWidth="1"/>
    <col min="13063" max="13063" width="0" style="4" hidden="1" customWidth="1"/>
    <col min="13064" max="13064" width="9.7109375" style="4" customWidth="1"/>
    <col min="13065" max="13065" width="7.85546875" style="4" customWidth="1"/>
    <col min="13066" max="13068" width="0" style="4" hidden="1" customWidth="1"/>
    <col min="13069" max="13312" width="9.140625" style="4"/>
    <col min="13313" max="13313" width="7.140625" style="4" customWidth="1"/>
    <col min="13314" max="13314" width="59.140625" style="4" customWidth="1"/>
    <col min="13315" max="13315" width="5.85546875" style="4" customWidth="1"/>
    <col min="13316" max="13316" width="14" style="4" bestFit="1" customWidth="1"/>
    <col min="13317" max="13317" width="7" style="4" customWidth="1"/>
    <col min="13318" max="13318" width="14.85546875" style="4" customWidth="1"/>
    <col min="13319" max="13319" width="0" style="4" hidden="1" customWidth="1"/>
    <col min="13320" max="13320" width="9.7109375" style="4" customWidth="1"/>
    <col min="13321" max="13321" width="7.85546875" style="4" customWidth="1"/>
    <col min="13322" max="13324" width="0" style="4" hidden="1" customWidth="1"/>
    <col min="13325" max="13568" width="9.140625" style="4"/>
    <col min="13569" max="13569" width="7.140625" style="4" customWidth="1"/>
    <col min="13570" max="13570" width="59.140625" style="4" customWidth="1"/>
    <col min="13571" max="13571" width="5.85546875" style="4" customWidth="1"/>
    <col min="13572" max="13572" width="14" style="4" bestFit="1" customWidth="1"/>
    <col min="13573" max="13573" width="7" style="4" customWidth="1"/>
    <col min="13574" max="13574" width="14.85546875" style="4" customWidth="1"/>
    <col min="13575" max="13575" width="0" style="4" hidden="1" customWidth="1"/>
    <col min="13576" max="13576" width="9.7109375" style="4" customWidth="1"/>
    <col min="13577" max="13577" width="7.85546875" style="4" customWidth="1"/>
    <col min="13578" max="13580" width="0" style="4" hidden="1" customWidth="1"/>
    <col min="13581" max="13824" width="9.140625" style="4"/>
    <col min="13825" max="13825" width="7.140625" style="4" customWidth="1"/>
    <col min="13826" max="13826" width="59.140625" style="4" customWidth="1"/>
    <col min="13827" max="13827" width="5.85546875" style="4" customWidth="1"/>
    <col min="13828" max="13828" width="14" style="4" bestFit="1" customWidth="1"/>
    <col min="13829" max="13829" width="7" style="4" customWidth="1"/>
    <col min="13830" max="13830" width="14.85546875" style="4" customWidth="1"/>
    <col min="13831" max="13831" width="0" style="4" hidden="1" customWidth="1"/>
    <col min="13832" max="13832" width="9.7109375" style="4" customWidth="1"/>
    <col min="13833" max="13833" width="7.85546875" style="4" customWidth="1"/>
    <col min="13834" max="13836" width="0" style="4" hidden="1" customWidth="1"/>
    <col min="13837" max="14080" width="9.140625" style="4"/>
    <col min="14081" max="14081" width="7.140625" style="4" customWidth="1"/>
    <col min="14082" max="14082" width="59.140625" style="4" customWidth="1"/>
    <col min="14083" max="14083" width="5.85546875" style="4" customWidth="1"/>
    <col min="14084" max="14084" width="14" style="4" bestFit="1" customWidth="1"/>
    <col min="14085" max="14085" width="7" style="4" customWidth="1"/>
    <col min="14086" max="14086" width="14.85546875" style="4" customWidth="1"/>
    <col min="14087" max="14087" width="0" style="4" hidden="1" customWidth="1"/>
    <col min="14088" max="14088" width="9.7109375" style="4" customWidth="1"/>
    <col min="14089" max="14089" width="7.85546875" style="4" customWidth="1"/>
    <col min="14090" max="14092" width="0" style="4" hidden="1" customWidth="1"/>
    <col min="14093" max="14336" width="9.140625" style="4"/>
    <col min="14337" max="14337" width="7.140625" style="4" customWidth="1"/>
    <col min="14338" max="14338" width="59.140625" style="4" customWidth="1"/>
    <col min="14339" max="14339" width="5.85546875" style="4" customWidth="1"/>
    <col min="14340" max="14340" width="14" style="4" bestFit="1" customWidth="1"/>
    <col min="14341" max="14341" width="7" style="4" customWidth="1"/>
    <col min="14342" max="14342" width="14.85546875" style="4" customWidth="1"/>
    <col min="14343" max="14343" width="0" style="4" hidden="1" customWidth="1"/>
    <col min="14344" max="14344" width="9.7109375" style="4" customWidth="1"/>
    <col min="14345" max="14345" width="7.85546875" style="4" customWidth="1"/>
    <col min="14346" max="14348" width="0" style="4" hidden="1" customWidth="1"/>
    <col min="14349" max="14592" width="9.140625" style="4"/>
    <col min="14593" max="14593" width="7.140625" style="4" customWidth="1"/>
    <col min="14594" max="14594" width="59.140625" style="4" customWidth="1"/>
    <col min="14595" max="14595" width="5.85546875" style="4" customWidth="1"/>
    <col min="14596" max="14596" width="14" style="4" bestFit="1" customWidth="1"/>
    <col min="14597" max="14597" width="7" style="4" customWidth="1"/>
    <col min="14598" max="14598" width="14.85546875" style="4" customWidth="1"/>
    <col min="14599" max="14599" width="0" style="4" hidden="1" customWidth="1"/>
    <col min="14600" max="14600" width="9.7109375" style="4" customWidth="1"/>
    <col min="14601" max="14601" width="7.85546875" style="4" customWidth="1"/>
    <col min="14602" max="14604" width="0" style="4" hidden="1" customWidth="1"/>
    <col min="14605" max="14848" width="9.140625" style="4"/>
    <col min="14849" max="14849" width="7.140625" style="4" customWidth="1"/>
    <col min="14850" max="14850" width="59.140625" style="4" customWidth="1"/>
    <col min="14851" max="14851" width="5.85546875" style="4" customWidth="1"/>
    <col min="14852" max="14852" width="14" style="4" bestFit="1" customWidth="1"/>
    <col min="14853" max="14853" width="7" style="4" customWidth="1"/>
    <col min="14854" max="14854" width="14.85546875" style="4" customWidth="1"/>
    <col min="14855" max="14855" width="0" style="4" hidden="1" customWidth="1"/>
    <col min="14856" max="14856" width="9.7109375" style="4" customWidth="1"/>
    <col min="14857" max="14857" width="7.85546875" style="4" customWidth="1"/>
    <col min="14858" max="14860" width="0" style="4" hidden="1" customWidth="1"/>
    <col min="14861" max="15104" width="9.140625" style="4"/>
    <col min="15105" max="15105" width="7.140625" style="4" customWidth="1"/>
    <col min="15106" max="15106" width="59.140625" style="4" customWidth="1"/>
    <col min="15107" max="15107" width="5.85546875" style="4" customWidth="1"/>
    <col min="15108" max="15108" width="14" style="4" bestFit="1" customWidth="1"/>
    <col min="15109" max="15109" width="7" style="4" customWidth="1"/>
    <col min="15110" max="15110" width="14.85546875" style="4" customWidth="1"/>
    <col min="15111" max="15111" width="0" style="4" hidden="1" customWidth="1"/>
    <col min="15112" max="15112" width="9.7109375" style="4" customWidth="1"/>
    <col min="15113" max="15113" width="7.85546875" style="4" customWidth="1"/>
    <col min="15114" max="15116" width="0" style="4" hidden="1" customWidth="1"/>
    <col min="15117" max="15360" width="9.140625" style="4"/>
    <col min="15361" max="15361" width="7.140625" style="4" customWidth="1"/>
    <col min="15362" max="15362" width="59.140625" style="4" customWidth="1"/>
    <col min="15363" max="15363" width="5.85546875" style="4" customWidth="1"/>
    <col min="15364" max="15364" width="14" style="4" bestFit="1" customWidth="1"/>
    <col min="15365" max="15365" width="7" style="4" customWidth="1"/>
    <col min="15366" max="15366" width="14.85546875" style="4" customWidth="1"/>
    <col min="15367" max="15367" width="0" style="4" hidden="1" customWidth="1"/>
    <col min="15368" max="15368" width="9.7109375" style="4" customWidth="1"/>
    <col min="15369" max="15369" width="7.85546875" style="4" customWidth="1"/>
    <col min="15370" max="15372" width="0" style="4" hidden="1" customWidth="1"/>
    <col min="15373" max="15616" width="9.140625" style="4"/>
    <col min="15617" max="15617" width="7.140625" style="4" customWidth="1"/>
    <col min="15618" max="15618" width="59.140625" style="4" customWidth="1"/>
    <col min="15619" max="15619" width="5.85546875" style="4" customWidth="1"/>
    <col min="15620" max="15620" width="14" style="4" bestFit="1" customWidth="1"/>
    <col min="15621" max="15621" width="7" style="4" customWidth="1"/>
    <col min="15622" max="15622" width="14.85546875" style="4" customWidth="1"/>
    <col min="15623" max="15623" width="0" style="4" hidden="1" customWidth="1"/>
    <col min="15624" max="15624" width="9.7109375" style="4" customWidth="1"/>
    <col min="15625" max="15625" width="7.85546875" style="4" customWidth="1"/>
    <col min="15626" max="15628" width="0" style="4" hidden="1" customWidth="1"/>
    <col min="15629" max="15872" width="9.140625" style="4"/>
    <col min="15873" max="15873" width="7.140625" style="4" customWidth="1"/>
    <col min="15874" max="15874" width="59.140625" style="4" customWidth="1"/>
    <col min="15875" max="15875" width="5.85546875" style="4" customWidth="1"/>
    <col min="15876" max="15876" width="14" style="4" bestFit="1" customWidth="1"/>
    <col min="15877" max="15877" width="7" style="4" customWidth="1"/>
    <col min="15878" max="15878" width="14.85546875" style="4" customWidth="1"/>
    <col min="15879" max="15879" width="0" style="4" hidden="1" customWidth="1"/>
    <col min="15880" max="15880" width="9.7109375" style="4" customWidth="1"/>
    <col min="15881" max="15881" width="7.85546875" style="4" customWidth="1"/>
    <col min="15882" max="15884" width="0" style="4" hidden="1" customWidth="1"/>
    <col min="15885" max="16128" width="9.140625" style="4"/>
    <col min="16129" max="16129" width="7.140625" style="4" customWidth="1"/>
    <col min="16130" max="16130" width="59.140625" style="4" customWidth="1"/>
    <col min="16131" max="16131" width="5.85546875" style="4" customWidth="1"/>
    <col min="16132" max="16132" width="14" style="4" bestFit="1" customWidth="1"/>
    <col min="16133" max="16133" width="7" style="4" customWidth="1"/>
    <col min="16134" max="16134" width="14.85546875" style="4" customWidth="1"/>
    <col min="16135" max="16135" width="0" style="4" hidden="1" customWidth="1"/>
    <col min="16136" max="16136" width="9.7109375" style="4" customWidth="1"/>
    <col min="16137" max="16137" width="7.85546875" style="4" customWidth="1"/>
    <col min="16138" max="16140" width="0" style="4" hidden="1" customWidth="1"/>
    <col min="16141" max="16384" width="9.140625" style="4"/>
  </cols>
  <sheetData>
    <row r="1" spans="1:15" ht="20.25" customHeight="1" x14ac:dyDescent="0.25">
      <c r="A1" s="37"/>
      <c r="D1" s="3" t="s">
        <v>0</v>
      </c>
      <c r="E1" s="2"/>
      <c r="F1" s="2"/>
      <c r="G1" s="2"/>
      <c r="H1" s="2"/>
      <c r="I1" s="2"/>
    </row>
    <row r="2" spans="1:15" ht="15" customHeight="1" x14ac:dyDescent="0.25">
      <c r="D2" s="2" t="s">
        <v>1</v>
      </c>
      <c r="E2" s="5"/>
      <c r="F2" s="2"/>
      <c r="G2" s="2"/>
      <c r="H2" s="2"/>
      <c r="I2" s="2"/>
    </row>
    <row r="3" spans="1:15" ht="46.5" customHeight="1" x14ac:dyDescent="0.25">
      <c r="D3" s="522" t="s">
        <v>35</v>
      </c>
      <c r="E3" s="522"/>
      <c r="F3" s="522"/>
      <c r="G3" s="522"/>
      <c r="H3" s="522"/>
      <c r="I3" s="522"/>
    </row>
    <row r="4" spans="1:15" ht="25.5" customHeight="1" x14ac:dyDescent="0.25">
      <c r="D4" s="2" t="s">
        <v>3</v>
      </c>
      <c r="E4" s="5"/>
      <c r="F4" s="2"/>
      <c r="G4" s="2"/>
      <c r="H4" s="2"/>
      <c r="I4" s="2"/>
    </row>
    <row r="5" spans="1:15" ht="20.25" customHeight="1" x14ac:dyDescent="0.25">
      <c r="D5" s="2" t="s">
        <v>36</v>
      </c>
      <c r="E5" s="5"/>
      <c r="F5" s="2"/>
      <c r="G5" s="2"/>
      <c r="H5" s="2"/>
      <c r="I5" s="2"/>
    </row>
    <row r="6" spans="1:15" ht="6.75" customHeight="1" x14ac:dyDescent="0.25">
      <c r="C6" s="38"/>
      <c r="D6" s="39"/>
    </row>
    <row r="7" spans="1:15" s="7" customFormat="1" ht="20.25" customHeight="1" x14ac:dyDescent="0.25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1"/>
    </row>
    <row r="8" spans="1:15" ht="24.75" customHeight="1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2"/>
    </row>
    <row r="9" spans="1:15" ht="20.25" customHeight="1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2"/>
    </row>
    <row r="10" spans="1:15" ht="20.25" customHeight="1" x14ac:dyDescent="0.2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2"/>
    </row>
    <row r="11" spans="1:15" ht="19.5" customHeight="1" thickBot="1" x14ac:dyDescent="0.3">
      <c r="A11" s="2"/>
      <c r="B11" s="2"/>
      <c r="C11" s="2"/>
      <c r="D11" s="2"/>
      <c r="E11" s="2"/>
      <c r="F11" s="42" t="s">
        <v>37</v>
      </c>
      <c r="G11" s="2"/>
      <c r="H11" s="2"/>
      <c r="I11" s="2"/>
      <c r="J11" s="43"/>
    </row>
    <row r="12" spans="1:15" ht="69.75" customHeight="1" thickBot="1" x14ac:dyDescent="0.3">
      <c r="A12" s="525" t="s">
        <v>10</v>
      </c>
      <c r="B12" s="527" t="s">
        <v>11</v>
      </c>
      <c r="C12" s="529" t="s">
        <v>12</v>
      </c>
      <c r="D12" s="516" t="s">
        <v>13</v>
      </c>
      <c r="E12" s="518"/>
      <c r="F12" s="527" t="s">
        <v>14</v>
      </c>
      <c r="G12" s="516" t="s">
        <v>15</v>
      </c>
      <c r="H12" s="517"/>
      <c r="I12" s="518"/>
      <c r="J12" s="2"/>
    </row>
    <row r="13" spans="1:15" s="14" customFormat="1" ht="109.5" customHeight="1" thickBot="1" x14ac:dyDescent="0.3">
      <c r="A13" s="526"/>
      <c r="B13" s="528"/>
      <c r="C13" s="530"/>
      <c r="D13" s="12" t="s">
        <v>17</v>
      </c>
      <c r="E13" s="13" t="s">
        <v>18</v>
      </c>
      <c r="F13" s="528"/>
      <c r="G13" s="12" t="s">
        <v>16</v>
      </c>
      <c r="H13" s="12" t="s">
        <v>17</v>
      </c>
      <c r="I13" s="13" t="s">
        <v>38</v>
      </c>
      <c r="J13" s="11" t="s">
        <v>16</v>
      </c>
    </row>
    <row r="14" spans="1:15" s="52" customFormat="1" ht="23.25" customHeight="1" thickBot="1" x14ac:dyDescent="0.3">
      <c r="A14" s="44" t="s">
        <v>39</v>
      </c>
      <c r="B14" s="45"/>
      <c r="C14" s="46"/>
      <c r="D14" s="47"/>
      <c r="E14" s="48"/>
      <c r="F14" s="49"/>
      <c r="G14" s="47"/>
      <c r="H14" s="46"/>
      <c r="I14" s="48"/>
      <c r="J14" s="50"/>
      <c r="K14" s="51"/>
      <c r="L14" s="51"/>
    </row>
    <row r="15" spans="1:15" s="15" customFormat="1" ht="20.25" customHeight="1" thickBot="1" x14ac:dyDescent="0.3">
      <c r="A15" s="53" t="s">
        <v>20</v>
      </c>
      <c r="B15" s="54" t="s">
        <v>40</v>
      </c>
      <c r="C15" s="55"/>
      <c r="D15" s="55"/>
      <c r="E15" s="56"/>
      <c r="F15" s="57"/>
      <c r="G15" s="58"/>
      <c r="H15" s="56"/>
      <c r="I15" s="59"/>
      <c r="J15" s="60"/>
    </row>
    <row r="16" spans="1:15" ht="48" customHeight="1" thickBot="1" x14ac:dyDescent="0.3">
      <c r="A16" s="61" t="s">
        <v>41</v>
      </c>
      <c r="B16" s="62" t="s">
        <v>42</v>
      </c>
      <c r="C16" s="63"/>
      <c r="D16" s="64">
        <f>SUM(D17:D31)</f>
        <v>4.5</v>
      </c>
      <c r="E16" s="65" t="s">
        <v>22</v>
      </c>
      <c r="F16" s="66">
        <f>SUM(F17:F31)</f>
        <v>1.26</v>
      </c>
      <c r="G16" s="67">
        <f>SUM(G17:G28)</f>
        <v>0</v>
      </c>
      <c r="H16" s="68">
        <f>SUM(H17:H31)</f>
        <v>5.9699999999999989</v>
      </c>
      <c r="I16" s="69" t="s">
        <v>22</v>
      </c>
      <c r="J16" s="70">
        <f>H16/$L$16</f>
        <v>1.8644014865244678</v>
      </c>
      <c r="K16" s="71" t="str">
        <f>'[2]1р'!D27</f>
        <v>курс на 14.12.18 за 100 рос. руб.</v>
      </c>
      <c r="L16" s="72">
        <f>'[2]1р'!E27</f>
        <v>3.2021000000000002</v>
      </c>
      <c r="N16" s="73">
        <f>D16-'[2]Анализ стоим'!D9</f>
        <v>0</v>
      </c>
      <c r="O16" s="73">
        <f>H16-'[2]Анализ стоим'!G9</f>
        <v>0</v>
      </c>
    </row>
    <row r="17" spans="1:12" ht="24.75" customHeight="1" x14ac:dyDescent="0.25">
      <c r="A17" s="74"/>
      <c r="B17" s="75" t="str">
        <f>'[2]1 Забор крови палец'!A11</f>
        <v>Взятие крови из пальца для всего спектра гематологических исследований в понятии "общий анализ крови"</v>
      </c>
      <c r="C17" s="76" t="s">
        <v>43</v>
      </c>
      <c r="D17" s="77">
        <f>'[2]1 Забор крови палец'!G26</f>
        <v>0.6</v>
      </c>
      <c r="E17" s="78" t="s">
        <v>22</v>
      </c>
      <c r="F17" s="79">
        <f>'[2]1 Забор крови палец'!P30</f>
        <v>0.41</v>
      </c>
      <c r="G17" s="80"/>
      <c r="H17" s="81">
        <f>'[2]1р'!G26</f>
        <v>1</v>
      </c>
      <c r="I17" s="82" t="s">
        <v>22</v>
      </c>
      <c r="J17" s="83"/>
      <c r="K17" s="84"/>
      <c r="L17" s="85"/>
    </row>
    <row r="18" spans="1:12" ht="20.100000000000001" customHeight="1" x14ac:dyDescent="0.25">
      <c r="A18" s="86"/>
      <c r="B18" s="87" t="str">
        <f>'[2]3 Гемоглобин'!A11</f>
        <v>Определение гемоглобина гемоглобинцианидный методом</v>
      </c>
      <c r="C18" s="88" t="s">
        <v>44</v>
      </c>
      <c r="D18" s="89">
        <f>'[2]3 Гемоглобин'!G26</f>
        <v>0.59</v>
      </c>
      <c r="E18" s="90" t="s">
        <v>22</v>
      </c>
      <c r="F18" s="91">
        <f>'[2]3 Гемоглобин'!P27</f>
        <v>0.03</v>
      </c>
      <c r="G18" s="92"/>
      <c r="H18" s="93">
        <f>'[2]3р  '!G26</f>
        <v>0.9</v>
      </c>
      <c r="I18" s="94" t="s">
        <v>22</v>
      </c>
      <c r="J18" s="83"/>
      <c r="K18" s="84"/>
      <c r="L18" s="85"/>
    </row>
    <row r="19" spans="1:12" ht="20.100000000000001" customHeight="1" x14ac:dyDescent="0.25">
      <c r="A19" s="86"/>
      <c r="B19" s="87" t="str">
        <f>'[2]2 Пипетирование стек.'!A11</f>
        <v>Пипетирование стеклянными пипетками</v>
      </c>
      <c r="C19" s="88" t="s">
        <v>45</v>
      </c>
      <c r="D19" s="89">
        <f>'[2]2 Пипетирование стек.'!G26</f>
        <v>0.04</v>
      </c>
      <c r="E19" s="90" t="s">
        <v>22</v>
      </c>
      <c r="F19" s="91">
        <f>'[2]2 Пипетирование стек.'!P27</f>
        <v>0.3</v>
      </c>
      <c r="G19" s="92"/>
      <c r="H19" s="93">
        <f>'[2]2р '!G26</f>
        <v>0.05</v>
      </c>
      <c r="I19" s="94" t="s">
        <v>22</v>
      </c>
      <c r="J19" s="83"/>
      <c r="K19" s="84"/>
      <c r="L19" s="85"/>
    </row>
    <row r="20" spans="1:12" ht="20.100000000000001" customHeight="1" x14ac:dyDescent="0.25">
      <c r="A20" s="86"/>
      <c r="B20" s="87" t="str">
        <f>'[2]2 Пипетирование полуав.'!A11</f>
        <v>Пипетирование полуавтоматическими дозаторами</v>
      </c>
      <c r="C20" s="88" t="s">
        <v>45</v>
      </c>
      <c r="D20" s="89">
        <f>'[2]2 Пипетирование полуав.'!G26</f>
        <v>0.04</v>
      </c>
      <c r="E20" s="90"/>
      <c r="F20" s="91">
        <f>'[2]2 Пипетирование полуав.'!P27</f>
        <v>0.18</v>
      </c>
      <c r="G20" s="92"/>
      <c r="H20" s="93">
        <f>'[2]2а р '!G26</f>
        <v>0.05</v>
      </c>
      <c r="I20" s="94"/>
      <c r="J20" s="83"/>
      <c r="K20" s="84"/>
      <c r="L20" s="85"/>
    </row>
    <row r="21" spans="1:12" ht="20.100000000000001" customHeight="1" x14ac:dyDescent="0.25">
      <c r="A21" s="95"/>
      <c r="B21" s="96" t="str">
        <f>'[2]4 Эритроциты'!A11</f>
        <v>Подсчет эритроцитов в счетной камере</v>
      </c>
      <c r="C21" s="97" t="s">
        <v>44</v>
      </c>
      <c r="D21" s="98">
        <f>'[2]4 Эритроциты'!G26</f>
        <v>1.1000000000000001</v>
      </c>
      <c r="E21" s="99" t="s">
        <v>22</v>
      </c>
      <c r="F21" s="91">
        <f>'[2]4 Эритроциты'!P27</f>
        <v>0.24</v>
      </c>
      <c r="G21" s="100"/>
      <c r="H21" s="101">
        <f>'[2]4р  '!G26</f>
        <v>1.42</v>
      </c>
      <c r="I21" s="102" t="s">
        <v>22</v>
      </c>
      <c r="J21" s="103"/>
      <c r="K21" s="84"/>
      <c r="L21" s="85"/>
    </row>
    <row r="22" spans="1:12" ht="20.100000000000001" customHeight="1" x14ac:dyDescent="0.25">
      <c r="A22" s="95"/>
      <c r="B22" s="96" t="str">
        <f>$B$19</f>
        <v>Пипетирование стеклянными пипетками</v>
      </c>
      <c r="C22" s="97" t="s">
        <v>45</v>
      </c>
      <c r="D22" s="98">
        <f>D19</f>
        <v>0.04</v>
      </c>
      <c r="E22" s="99" t="str">
        <f>E19</f>
        <v>-</v>
      </c>
      <c r="F22" s="91">
        <f>F19*0</f>
        <v>0</v>
      </c>
      <c r="G22" s="100">
        <f>G19</f>
        <v>0</v>
      </c>
      <c r="H22" s="101">
        <f>H19</f>
        <v>0.05</v>
      </c>
      <c r="I22" s="103" t="str">
        <f>I19</f>
        <v>-</v>
      </c>
      <c r="J22" s="103"/>
      <c r="K22" s="84"/>
      <c r="L22" s="85"/>
    </row>
    <row r="23" spans="1:12" ht="20.100000000000001" customHeight="1" x14ac:dyDescent="0.25">
      <c r="A23" s="95"/>
      <c r="B23" s="96" t="str">
        <f>'[2]2 Пипетирование полуав.'!A11</f>
        <v>Пипетирование полуавтоматическими дозаторами</v>
      </c>
      <c r="C23" s="97" t="s">
        <v>45</v>
      </c>
      <c r="D23" s="98">
        <f>D20</f>
        <v>0.04</v>
      </c>
      <c r="E23" s="99"/>
      <c r="F23" s="91">
        <f>F20*0</f>
        <v>0</v>
      </c>
      <c r="G23" s="100"/>
      <c r="H23" s="101">
        <f>H20</f>
        <v>0.05</v>
      </c>
      <c r="I23" s="103"/>
      <c r="J23" s="103"/>
      <c r="K23" s="84"/>
      <c r="L23" s="85"/>
    </row>
    <row r="24" spans="1:12" ht="20.100000000000001" customHeight="1" x14ac:dyDescent="0.25">
      <c r="A24" s="95"/>
      <c r="B24" s="96" t="str">
        <f>'[2]5 СОЭ'!A11</f>
        <v xml:space="preserve"> Определение скорости оседания эритроцитов</v>
      </c>
      <c r="C24" s="97" t="s">
        <v>44</v>
      </c>
      <c r="D24" s="98">
        <f>'[2]5 СОЭ'!G26</f>
        <v>0.25</v>
      </c>
      <c r="E24" s="99" t="s">
        <v>22</v>
      </c>
      <c r="F24" s="91">
        <f>'[2]5 СОЭ'!P26</f>
        <v>0.01</v>
      </c>
      <c r="G24" s="100"/>
      <c r="H24" s="101">
        <f>'[2]5р   '!G26</f>
        <v>0.4</v>
      </c>
      <c r="I24" s="102" t="s">
        <v>22</v>
      </c>
      <c r="J24" s="103"/>
      <c r="K24" s="84"/>
      <c r="L24" s="85"/>
    </row>
    <row r="25" spans="1:12" ht="20.100000000000001" customHeight="1" x14ac:dyDescent="0.25">
      <c r="A25" s="95"/>
      <c r="B25" s="96" t="str">
        <f>$B$19</f>
        <v>Пипетирование стеклянными пипетками</v>
      </c>
      <c r="C25" s="97" t="s">
        <v>45</v>
      </c>
      <c r="D25" s="98">
        <f>D19</f>
        <v>0.04</v>
      </c>
      <c r="E25" s="99" t="str">
        <f>E22</f>
        <v>-</v>
      </c>
      <c r="F25" s="91">
        <f>F22</f>
        <v>0</v>
      </c>
      <c r="G25" s="100">
        <f>G22</f>
        <v>0</v>
      </c>
      <c r="H25" s="101">
        <f>H19</f>
        <v>0.05</v>
      </c>
      <c r="I25" s="103" t="str">
        <f>I22</f>
        <v>-</v>
      </c>
      <c r="J25" s="103"/>
      <c r="K25" s="84"/>
      <c r="L25" s="85"/>
    </row>
    <row r="26" spans="1:12" ht="20.100000000000001" customHeight="1" x14ac:dyDescent="0.25">
      <c r="A26" s="95"/>
      <c r="B26" s="96" t="str">
        <f>'[2]2 Пипетирование стек.'!A11</f>
        <v>Пипетирование стеклянными пипетками</v>
      </c>
      <c r="C26" s="97" t="s">
        <v>45</v>
      </c>
      <c r="D26" s="98">
        <f>D25</f>
        <v>0.04</v>
      </c>
      <c r="E26" s="99"/>
      <c r="F26" s="91">
        <f>F25</f>
        <v>0</v>
      </c>
      <c r="G26" s="100"/>
      <c r="H26" s="101">
        <f>H25</f>
        <v>0.05</v>
      </c>
      <c r="I26" s="103"/>
      <c r="J26" s="103"/>
      <c r="K26" s="84"/>
      <c r="L26" s="85"/>
    </row>
    <row r="27" spans="1:12" ht="20.100000000000001" customHeight="1" x14ac:dyDescent="0.25">
      <c r="A27" s="95"/>
      <c r="B27" s="96" t="str">
        <f>'[2]2 Пипетирование стек.'!A11</f>
        <v>Пипетирование стеклянными пипетками</v>
      </c>
      <c r="C27" s="97" t="s">
        <v>45</v>
      </c>
      <c r="D27" s="98">
        <f>D26</f>
        <v>0.04</v>
      </c>
      <c r="E27" s="99"/>
      <c r="F27" s="91">
        <f>F26</f>
        <v>0</v>
      </c>
      <c r="G27" s="100"/>
      <c r="H27" s="101">
        <f>H26</f>
        <v>0.05</v>
      </c>
      <c r="I27" s="103"/>
      <c r="J27" s="103"/>
      <c r="K27" s="84"/>
      <c r="L27" s="85"/>
    </row>
    <row r="28" spans="1:12" ht="20.100000000000001" customHeight="1" x14ac:dyDescent="0.25">
      <c r="A28" s="95"/>
      <c r="B28" s="96" t="str">
        <f>'[2]6 Лейкоциты'!A11</f>
        <v>Подсчет лейкоцитов в счетной камере</v>
      </c>
      <c r="C28" s="97" t="s">
        <v>44</v>
      </c>
      <c r="D28" s="98">
        <f>'[2]6 Лейкоциты'!G26</f>
        <v>1</v>
      </c>
      <c r="E28" s="99" t="s">
        <v>22</v>
      </c>
      <c r="F28" s="91">
        <f>'[2]6 Лейкоциты'!P27</f>
        <v>0.03</v>
      </c>
      <c r="G28" s="100"/>
      <c r="H28" s="101">
        <f>'[2]6р  '!G26</f>
        <v>1.2</v>
      </c>
      <c r="I28" s="102" t="s">
        <v>22</v>
      </c>
      <c r="J28" s="103"/>
      <c r="K28" s="84"/>
      <c r="L28" s="85"/>
    </row>
    <row r="29" spans="1:12" ht="20.100000000000001" customHeight="1" x14ac:dyDescent="0.25">
      <c r="A29" s="95"/>
      <c r="B29" s="96" t="str">
        <f>$B$19</f>
        <v>Пипетирование стеклянными пипетками</v>
      </c>
      <c r="C29" s="97" t="s">
        <v>45</v>
      </c>
      <c r="D29" s="98">
        <f>D27</f>
        <v>0.04</v>
      </c>
      <c r="E29" s="99" t="str">
        <f>E25</f>
        <v>-</v>
      </c>
      <c r="F29" s="91">
        <f>F27</f>
        <v>0</v>
      </c>
      <c r="G29" s="100">
        <f>G25</f>
        <v>0</v>
      </c>
      <c r="H29" s="101">
        <f>H27</f>
        <v>0.05</v>
      </c>
      <c r="I29" s="103" t="str">
        <f>I25</f>
        <v>-</v>
      </c>
      <c r="J29" s="103"/>
      <c r="K29" s="84"/>
      <c r="L29" s="85"/>
    </row>
    <row r="30" spans="1:12" ht="20.100000000000001" customHeight="1" x14ac:dyDescent="0.25">
      <c r="A30" s="95"/>
      <c r="B30" s="96" t="str">
        <f>'[2]2 Пипетирование полуав.'!A11</f>
        <v>Пипетирование полуавтоматическими дозаторами</v>
      </c>
      <c r="C30" s="97" t="s">
        <v>45</v>
      </c>
      <c r="D30" s="98">
        <f>D23</f>
        <v>0.04</v>
      </c>
      <c r="E30" s="99"/>
      <c r="F30" s="91">
        <f>F23</f>
        <v>0</v>
      </c>
      <c r="G30" s="100"/>
      <c r="H30" s="101">
        <f>H23</f>
        <v>0.05</v>
      </c>
      <c r="I30" s="103"/>
      <c r="J30" s="103"/>
      <c r="K30" s="84"/>
      <c r="L30" s="85"/>
    </row>
    <row r="31" spans="1:12" ht="20.100000000000001" customHeight="1" thickBot="1" x14ac:dyDescent="0.3">
      <c r="A31" s="104"/>
      <c r="B31" s="105" t="str">
        <f>B52</f>
        <v>Прием и регистрация проб</v>
      </c>
      <c r="C31" s="106" t="str">
        <f>C52</f>
        <v>регистрация</v>
      </c>
      <c r="D31" s="107">
        <f>D52</f>
        <v>0.6</v>
      </c>
      <c r="E31" s="108"/>
      <c r="F31" s="109">
        <f>'[2]7 прием'!P27</f>
        <v>0.06</v>
      </c>
      <c r="G31" s="110"/>
      <c r="H31" s="111">
        <f>H52</f>
        <v>0.6</v>
      </c>
      <c r="I31" s="112"/>
      <c r="J31" s="113"/>
      <c r="K31" s="84"/>
      <c r="L31" s="85"/>
    </row>
    <row r="32" spans="1:12" ht="95.25" customHeight="1" thickBot="1" x14ac:dyDescent="0.3">
      <c r="A32" s="61" t="s">
        <v>46</v>
      </c>
      <c r="B32" s="62" t="s">
        <v>47</v>
      </c>
      <c r="C32" s="114"/>
      <c r="D32" s="115">
        <f>SUM(D33:D52)</f>
        <v>8.32</v>
      </c>
      <c r="E32" s="116"/>
      <c r="F32" s="117">
        <f>SUM(F33:F52)</f>
        <v>1.35</v>
      </c>
      <c r="G32" s="118"/>
      <c r="H32" s="119">
        <f>SUM(H33:H52)</f>
        <v>11.47</v>
      </c>
      <c r="I32" s="120"/>
      <c r="J32" s="120"/>
      <c r="K32" s="84"/>
      <c r="L32" s="85"/>
    </row>
    <row r="33" spans="1:12" ht="24.95" customHeight="1" x14ac:dyDescent="0.25">
      <c r="A33" s="121"/>
      <c r="B33" s="122" t="str">
        <f>B17</f>
        <v>Взятие крови из пальца для всего спектра гематологических исследований в понятии "общий анализ крови"</v>
      </c>
      <c r="C33" s="123" t="str">
        <f>C17</f>
        <v>проба</v>
      </c>
      <c r="D33" s="124">
        <f>D17</f>
        <v>0.6</v>
      </c>
      <c r="E33" s="125"/>
      <c r="F33" s="79">
        <f>F17</f>
        <v>0.41</v>
      </c>
      <c r="G33" s="126"/>
      <c r="H33" s="127">
        <f>H17</f>
        <v>1</v>
      </c>
      <c r="I33" s="128"/>
      <c r="J33" s="129"/>
      <c r="K33" s="84"/>
      <c r="L33" s="85"/>
    </row>
    <row r="34" spans="1:12" ht="20.100000000000001" customHeight="1" x14ac:dyDescent="0.25">
      <c r="A34" s="95"/>
      <c r="B34" s="96" t="str">
        <f t="shared" ref="B34:D46" si="0">B18</f>
        <v>Определение гемоглобина гемоглобинцианидный методом</v>
      </c>
      <c r="C34" s="97" t="str">
        <f t="shared" si="0"/>
        <v>исслед-ие</v>
      </c>
      <c r="D34" s="98">
        <f t="shared" si="0"/>
        <v>0.59</v>
      </c>
      <c r="E34" s="99"/>
      <c r="F34" s="91">
        <f>F18</f>
        <v>0.03</v>
      </c>
      <c r="G34" s="100"/>
      <c r="H34" s="130">
        <f t="shared" ref="H34:H46" si="1">H18</f>
        <v>0.9</v>
      </c>
      <c r="I34" s="103"/>
      <c r="J34" s="103"/>
      <c r="K34" s="84"/>
      <c r="L34" s="85"/>
    </row>
    <row r="35" spans="1:12" ht="20.100000000000001" customHeight="1" x14ac:dyDescent="0.25">
      <c r="A35" s="95"/>
      <c r="B35" s="96" t="str">
        <f t="shared" si="0"/>
        <v>Пипетирование стеклянными пипетками</v>
      </c>
      <c r="C35" s="97" t="str">
        <f t="shared" si="0"/>
        <v>пипетир-е</v>
      </c>
      <c r="D35" s="98">
        <f t="shared" si="0"/>
        <v>0.04</v>
      </c>
      <c r="E35" s="99"/>
      <c r="F35" s="91">
        <f>F19</f>
        <v>0.3</v>
      </c>
      <c r="G35" s="100"/>
      <c r="H35" s="130">
        <f t="shared" si="1"/>
        <v>0.05</v>
      </c>
      <c r="I35" s="103"/>
      <c r="J35" s="103"/>
      <c r="K35" s="84"/>
      <c r="L35" s="85"/>
    </row>
    <row r="36" spans="1:12" ht="20.100000000000001" customHeight="1" x14ac:dyDescent="0.25">
      <c r="A36" s="95"/>
      <c r="B36" s="96" t="str">
        <f t="shared" si="0"/>
        <v>Пипетирование полуавтоматическими дозаторами</v>
      </c>
      <c r="C36" s="97" t="str">
        <f t="shared" si="0"/>
        <v>пипетир-е</v>
      </c>
      <c r="D36" s="98">
        <f t="shared" si="0"/>
        <v>0.04</v>
      </c>
      <c r="E36" s="99"/>
      <c r="F36" s="91">
        <f>F20</f>
        <v>0.18</v>
      </c>
      <c r="G36" s="100"/>
      <c r="H36" s="130">
        <f t="shared" si="1"/>
        <v>0.05</v>
      </c>
      <c r="I36" s="103"/>
      <c r="J36" s="103"/>
      <c r="K36" s="84"/>
      <c r="L36" s="85"/>
    </row>
    <row r="37" spans="1:12" ht="20.100000000000001" customHeight="1" x14ac:dyDescent="0.25">
      <c r="A37" s="95"/>
      <c r="B37" s="96" t="str">
        <f t="shared" si="0"/>
        <v>Подсчет эритроцитов в счетной камере</v>
      </c>
      <c r="C37" s="97" t="str">
        <f t="shared" si="0"/>
        <v>исслед-ие</v>
      </c>
      <c r="D37" s="98">
        <f t="shared" si="0"/>
        <v>1.1000000000000001</v>
      </c>
      <c r="E37" s="99"/>
      <c r="F37" s="91">
        <f>F21</f>
        <v>0.24</v>
      </c>
      <c r="G37" s="100"/>
      <c r="H37" s="130">
        <f t="shared" si="1"/>
        <v>1.42</v>
      </c>
      <c r="I37" s="103"/>
      <c r="J37" s="103"/>
      <c r="K37" s="84"/>
      <c r="L37" s="85"/>
    </row>
    <row r="38" spans="1:12" ht="20.100000000000001" customHeight="1" x14ac:dyDescent="0.25">
      <c r="A38" s="95"/>
      <c r="B38" s="96" t="str">
        <f t="shared" si="0"/>
        <v>Пипетирование стеклянными пипетками</v>
      </c>
      <c r="C38" s="97" t="str">
        <f t="shared" si="0"/>
        <v>пипетир-е</v>
      </c>
      <c r="D38" s="98">
        <f t="shared" si="0"/>
        <v>0.04</v>
      </c>
      <c r="E38" s="99"/>
      <c r="F38" s="91">
        <f>F35*0</f>
        <v>0</v>
      </c>
      <c r="G38" s="100"/>
      <c r="H38" s="130">
        <f t="shared" si="1"/>
        <v>0.05</v>
      </c>
      <c r="I38" s="103"/>
      <c r="J38" s="103"/>
      <c r="K38" s="84"/>
      <c r="L38" s="85"/>
    </row>
    <row r="39" spans="1:12" ht="20.100000000000001" customHeight="1" x14ac:dyDescent="0.25">
      <c r="A39" s="95"/>
      <c r="B39" s="96" t="str">
        <f t="shared" si="0"/>
        <v>Пипетирование полуавтоматическими дозаторами</v>
      </c>
      <c r="C39" s="97" t="str">
        <f t="shared" si="0"/>
        <v>пипетир-е</v>
      </c>
      <c r="D39" s="98">
        <f t="shared" si="0"/>
        <v>0.04</v>
      </c>
      <c r="E39" s="99"/>
      <c r="F39" s="91">
        <f>F36*0</f>
        <v>0</v>
      </c>
      <c r="G39" s="100"/>
      <c r="H39" s="130">
        <f t="shared" si="1"/>
        <v>0.05</v>
      </c>
      <c r="I39" s="103"/>
      <c r="J39" s="103"/>
      <c r="K39" s="84"/>
      <c r="L39" s="85"/>
    </row>
    <row r="40" spans="1:12" ht="20.100000000000001" customHeight="1" x14ac:dyDescent="0.25">
      <c r="A40" s="95"/>
      <c r="B40" s="96" t="str">
        <f t="shared" si="0"/>
        <v xml:space="preserve"> Определение скорости оседания эритроцитов</v>
      </c>
      <c r="C40" s="97" t="str">
        <f t="shared" si="0"/>
        <v>исслед-ие</v>
      </c>
      <c r="D40" s="98">
        <f t="shared" si="0"/>
        <v>0.25</v>
      </c>
      <c r="E40" s="99"/>
      <c r="F40" s="91">
        <f>F24</f>
        <v>0.01</v>
      </c>
      <c r="G40" s="100"/>
      <c r="H40" s="130">
        <f t="shared" si="1"/>
        <v>0.4</v>
      </c>
      <c r="I40" s="103"/>
      <c r="J40" s="103"/>
      <c r="K40" s="84"/>
      <c r="L40" s="85"/>
    </row>
    <row r="41" spans="1:12" ht="20.100000000000001" customHeight="1" x14ac:dyDescent="0.25">
      <c r="A41" s="95"/>
      <c r="B41" s="96" t="str">
        <f t="shared" si="0"/>
        <v>Пипетирование стеклянными пипетками</v>
      </c>
      <c r="C41" s="97" t="str">
        <f t="shared" si="0"/>
        <v>пипетир-е</v>
      </c>
      <c r="D41" s="98">
        <f t="shared" si="0"/>
        <v>0.04</v>
      </c>
      <c r="E41" s="99"/>
      <c r="F41" s="91">
        <f>F38</f>
        <v>0</v>
      </c>
      <c r="G41" s="100"/>
      <c r="H41" s="130">
        <f t="shared" si="1"/>
        <v>0.05</v>
      </c>
      <c r="I41" s="103"/>
      <c r="J41" s="103"/>
      <c r="K41" s="84"/>
      <c r="L41" s="85"/>
    </row>
    <row r="42" spans="1:12" ht="20.100000000000001" customHeight="1" x14ac:dyDescent="0.25">
      <c r="A42" s="95"/>
      <c r="B42" s="96" t="str">
        <f t="shared" si="0"/>
        <v>Пипетирование стеклянными пипетками</v>
      </c>
      <c r="C42" s="97" t="str">
        <f t="shared" si="0"/>
        <v>пипетир-е</v>
      </c>
      <c r="D42" s="98">
        <f t="shared" si="0"/>
        <v>0.04</v>
      </c>
      <c r="E42" s="99"/>
      <c r="F42" s="91">
        <f>F41</f>
        <v>0</v>
      </c>
      <c r="G42" s="100"/>
      <c r="H42" s="130">
        <f t="shared" si="1"/>
        <v>0.05</v>
      </c>
      <c r="I42" s="103"/>
      <c r="J42" s="103"/>
      <c r="K42" s="84"/>
      <c r="L42" s="85"/>
    </row>
    <row r="43" spans="1:12" ht="20.100000000000001" customHeight="1" x14ac:dyDescent="0.25">
      <c r="A43" s="95"/>
      <c r="B43" s="96" t="str">
        <f t="shared" si="0"/>
        <v>Пипетирование стеклянными пипетками</v>
      </c>
      <c r="C43" s="97" t="str">
        <f t="shared" si="0"/>
        <v>пипетир-е</v>
      </c>
      <c r="D43" s="98">
        <f t="shared" si="0"/>
        <v>0.04</v>
      </c>
      <c r="E43" s="99"/>
      <c r="F43" s="91">
        <f>F42</f>
        <v>0</v>
      </c>
      <c r="G43" s="100"/>
      <c r="H43" s="130">
        <f t="shared" si="1"/>
        <v>0.05</v>
      </c>
      <c r="I43" s="103"/>
      <c r="J43" s="103"/>
      <c r="K43" s="84"/>
      <c r="L43" s="85"/>
    </row>
    <row r="44" spans="1:12" ht="20.100000000000001" customHeight="1" x14ac:dyDescent="0.25">
      <c r="A44" s="95"/>
      <c r="B44" s="96" t="str">
        <f t="shared" si="0"/>
        <v>Подсчет лейкоцитов в счетной камере</v>
      </c>
      <c r="C44" s="97" t="str">
        <f t="shared" si="0"/>
        <v>исслед-ие</v>
      </c>
      <c r="D44" s="98">
        <f t="shared" si="0"/>
        <v>1</v>
      </c>
      <c r="E44" s="99"/>
      <c r="F44" s="91">
        <f>F28</f>
        <v>0.03</v>
      </c>
      <c r="G44" s="100"/>
      <c r="H44" s="130">
        <f t="shared" si="1"/>
        <v>1.2</v>
      </c>
      <c r="I44" s="103"/>
      <c r="J44" s="103"/>
      <c r="K44" s="84"/>
      <c r="L44" s="85"/>
    </row>
    <row r="45" spans="1:12" ht="20.100000000000001" customHeight="1" x14ac:dyDescent="0.25">
      <c r="A45" s="95"/>
      <c r="B45" s="96" t="str">
        <f t="shared" si="0"/>
        <v>Пипетирование стеклянными пипетками</v>
      </c>
      <c r="C45" s="97" t="str">
        <f t="shared" si="0"/>
        <v>пипетир-е</v>
      </c>
      <c r="D45" s="98">
        <f t="shared" si="0"/>
        <v>0.04</v>
      </c>
      <c r="E45" s="99"/>
      <c r="F45" s="91">
        <f>F42</f>
        <v>0</v>
      </c>
      <c r="G45" s="100"/>
      <c r="H45" s="130">
        <f t="shared" si="1"/>
        <v>0.05</v>
      </c>
      <c r="I45" s="103"/>
      <c r="J45" s="103"/>
      <c r="K45" s="84"/>
      <c r="L45" s="85"/>
    </row>
    <row r="46" spans="1:12" ht="20.100000000000001" customHeight="1" x14ac:dyDescent="0.25">
      <c r="A46" s="95"/>
      <c r="B46" s="96" t="str">
        <f t="shared" si="0"/>
        <v>Пипетирование полуавтоматическими дозаторами</v>
      </c>
      <c r="C46" s="97" t="str">
        <f t="shared" si="0"/>
        <v>пипетир-е</v>
      </c>
      <c r="D46" s="98">
        <f t="shared" si="0"/>
        <v>0.04</v>
      </c>
      <c r="E46" s="99"/>
      <c r="F46" s="91">
        <f>F39</f>
        <v>0</v>
      </c>
      <c r="G46" s="100"/>
      <c r="H46" s="130">
        <f t="shared" si="1"/>
        <v>0.05</v>
      </c>
      <c r="I46" s="103"/>
      <c r="J46" s="103"/>
      <c r="K46" s="84"/>
      <c r="L46" s="85"/>
    </row>
    <row r="47" spans="1:12" ht="36.75" customHeight="1" x14ac:dyDescent="0.25">
      <c r="A47" s="95"/>
      <c r="B47" s="96" t="str">
        <f>'[2]21 Приготов.'!A11</f>
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</c>
      <c r="C47" s="88" t="s">
        <v>43</v>
      </c>
      <c r="D47" s="98">
        <f>'[2]21 Приготов.'!G26</f>
        <v>2</v>
      </c>
      <c r="E47" s="99"/>
      <c r="F47" s="91">
        <f>'[2]21 Приготов.'!P27</f>
        <v>0.05</v>
      </c>
      <c r="G47" s="100"/>
      <c r="H47" s="101">
        <f>'[2]21р'!G26</f>
        <v>3</v>
      </c>
      <c r="I47" s="103"/>
      <c r="J47" s="103"/>
      <c r="K47" s="84"/>
      <c r="L47" s="85"/>
    </row>
    <row r="48" spans="1:12" ht="35.25" customHeight="1" x14ac:dyDescent="0.25">
      <c r="A48" s="95"/>
      <c r="B48" s="96" t="str">
        <f>'[2]22 Морфолог. анализ'!A11</f>
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</c>
      <c r="C48" s="97" t="s">
        <v>44</v>
      </c>
      <c r="D48" s="98">
        <f>'[2]22 Морфолог. анализ'!G26</f>
        <v>1.7</v>
      </c>
      <c r="E48" s="99"/>
      <c r="F48" s="91">
        <f>'[2]22 Морфолог. анализ'!P27</f>
        <v>0.04</v>
      </c>
      <c r="G48" s="100"/>
      <c r="H48" s="101">
        <f>'[2]22р'!G26</f>
        <v>2.35</v>
      </c>
      <c r="I48" s="103"/>
      <c r="J48" s="103"/>
      <c r="K48" s="84"/>
      <c r="L48" s="85"/>
    </row>
    <row r="49" spans="1:15" ht="12" customHeight="1" x14ac:dyDescent="0.25">
      <c r="A49" s="95"/>
      <c r="B49" s="96" t="str">
        <f>'[2]2 Пипетирование полуав.'!A11</f>
        <v>Пипетирование полуавтоматическими дозаторами</v>
      </c>
      <c r="C49" s="97" t="s">
        <v>45</v>
      </c>
      <c r="D49" s="98">
        <f>'[2]2 Пипетирование полуав.'!G26</f>
        <v>0.04</v>
      </c>
      <c r="E49" s="99"/>
      <c r="F49" s="91">
        <f>F39</f>
        <v>0</v>
      </c>
      <c r="G49" s="100"/>
      <c r="H49" s="101">
        <f>'[2]2а р '!G26</f>
        <v>0.05</v>
      </c>
      <c r="I49" s="103"/>
      <c r="J49" s="103"/>
      <c r="K49" s="84"/>
      <c r="L49" s="85"/>
    </row>
    <row r="50" spans="1:15" ht="12" customHeight="1" x14ac:dyDescent="0.25">
      <c r="A50" s="95"/>
      <c r="B50" s="96" t="str">
        <f>'[2]2 Пипетирование полуав.'!A11</f>
        <v>Пипетирование полуавтоматическими дозаторами</v>
      </c>
      <c r="C50" s="97" t="s">
        <v>45</v>
      </c>
      <c r="D50" s="98">
        <f>D49</f>
        <v>0.04</v>
      </c>
      <c r="E50" s="99"/>
      <c r="F50" s="91">
        <f>F39</f>
        <v>0</v>
      </c>
      <c r="G50" s="100"/>
      <c r="H50" s="101">
        <f>H49</f>
        <v>0.05</v>
      </c>
      <c r="I50" s="103"/>
      <c r="J50" s="103"/>
      <c r="K50" s="84"/>
      <c r="L50" s="85"/>
    </row>
    <row r="51" spans="1:15" ht="12" customHeight="1" x14ac:dyDescent="0.25">
      <c r="A51" s="95"/>
      <c r="B51" s="96" t="str">
        <f>'[2]2 Пипетирование полуав.'!A11</f>
        <v>Пипетирование полуавтоматическими дозаторами</v>
      </c>
      <c r="C51" s="97" t="s">
        <v>45</v>
      </c>
      <c r="D51" s="98">
        <f>D50</f>
        <v>0.04</v>
      </c>
      <c r="E51" s="99"/>
      <c r="F51" s="91">
        <f>F49</f>
        <v>0</v>
      </c>
      <c r="G51" s="100"/>
      <c r="H51" s="101">
        <f>H50</f>
        <v>0.05</v>
      </c>
      <c r="I51" s="103"/>
      <c r="J51" s="103"/>
      <c r="K51" s="84"/>
      <c r="L51" s="85"/>
    </row>
    <row r="52" spans="1:15" ht="12" customHeight="1" thickBot="1" x14ac:dyDescent="0.3">
      <c r="A52" s="104"/>
      <c r="B52" s="105" t="str">
        <f>'[2]7 прием'!A11</f>
        <v>Прием и регистрация проб</v>
      </c>
      <c r="C52" s="106" t="s">
        <v>48</v>
      </c>
      <c r="D52" s="107">
        <f>'[2]7 прием'!G26</f>
        <v>0.6</v>
      </c>
      <c r="E52" s="108" t="s">
        <v>22</v>
      </c>
      <c r="F52" s="109">
        <f>'[2]7 прием'!P27</f>
        <v>0.06</v>
      </c>
      <c r="G52" s="110"/>
      <c r="H52" s="111">
        <f>'[2]7 р  '!G26</f>
        <v>0.6</v>
      </c>
      <c r="I52" s="131" t="s">
        <v>22</v>
      </c>
      <c r="J52" s="103"/>
      <c r="K52" s="84"/>
      <c r="L52" s="85"/>
    </row>
    <row r="53" spans="1:15" ht="16.5" thickBot="1" x14ac:dyDescent="0.3">
      <c r="A53" s="132" t="s">
        <v>49</v>
      </c>
      <c r="B53" s="133" t="s">
        <v>50</v>
      </c>
      <c r="C53" s="114"/>
      <c r="D53" s="134">
        <f>SUM(D54:D63)</f>
        <v>3.8300000000000005</v>
      </c>
      <c r="E53" s="135" t="s">
        <v>22</v>
      </c>
      <c r="F53" s="136">
        <f>SUM(F54:F63)</f>
        <v>1.04</v>
      </c>
      <c r="G53" s="134">
        <f>'[2]9р'!G27</f>
        <v>141.16</v>
      </c>
      <c r="H53" s="137">
        <f>SUM(H54:H63)</f>
        <v>5.8199999999999985</v>
      </c>
      <c r="I53" s="138" t="s">
        <v>22</v>
      </c>
      <c r="J53" s="139">
        <f>H53/$L$16</f>
        <v>1.817557228069079</v>
      </c>
      <c r="K53" s="85"/>
      <c r="L53" s="85"/>
      <c r="N53" s="73">
        <f>D53-'[2]Анализ стоим'!D46</f>
        <v>0</v>
      </c>
      <c r="O53" s="73">
        <f>H53-'[2]Анализ стоим'!G46</f>
        <v>0</v>
      </c>
    </row>
    <row r="54" spans="1:15" ht="36.75" customHeight="1" x14ac:dyDescent="0.25">
      <c r="A54" s="140"/>
      <c r="B54" s="141" t="s">
        <v>51</v>
      </c>
      <c r="C54" s="142" t="s">
        <v>43</v>
      </c>
      <c r="D54" s="143">
        <f>'[2]8 Забор кров 1 показ'!G26</f>
        <v>0.25</v>
      </c>
      <c r="E54" s="144" t="s">
        <v>22</v>
      </c>
      <c r="F54" s="145">
        <f>'[2]8 Забор кров 1 показ'!P27</f>
        <v>0.41</v>
      </c>
      <c r="G54" s="146"/>
      <c r="H54" s="147">
        <f>'[2]8р  '!G26</f>
        <v>0.35</v>
      </c>
      <c r="I54" s="148" t="s">
        <v>22</v>
      </c>
      <c r="J54" s="149"/>
      <c r="K54" s="85"/>
      <c r="L54" s="85"/>
    </row>
    <row r="55" spans="1:15" ht="20.100000000000001" customHeight="1" x14ac:dyDescent="0.25">
      <c r="A55" s="150"/>
      <c r="B55" s="151" t="str">
        <f>'[2]2 Пипетирование стек.'!A11</f>
        <v>Пипетирование стеклянными пипетками</v>
      </c>
      <c r="C55" s="152" t="s">
        <v>45</v>
      </c>
      <c r="D55" s="153">
        <f>D29</f>
        <v>0.04</v>
      </c>
      <c r="E55" s="154"/>
      <c r="F55" s="93">
        <f>F19</f>
        <v>0.3</v>
      </c>
      <c r="G55" s="155"/>
      <c r="H55" s="156">
        <f>H29</f>
        <v>0.05</v>
      </c>
      <c r="I55" s="157"/>
      <c r="J55" s="149"/>
      <c r="K55" s="85"/>
      <c r="L55" s="85"/>
    </row>
    <row r="56" spans="1:15" ht="20.100000000000001" customHeight="1" x14ac:dyDescent="0.25">
      <c r="A56" s="150"/>
      <c r="B56" s="151" t="str">
        <f>'[2]2 Пипетирование стек.'!A11</f>
        <v>Пипетирование стеклянными пипетками</v>
      </c>
      <c r="C56" s="152" t="s">
        <v>45</v>
      </c>
      <c r="D56" s="153">
        <f>D55</f>
        <v>0.04</v>
      </c>
      <c r="E56" s="154"/>
      <c r="F56" s="93">
        <f>F55*0</f>
        <v>0</v>
      </c>
      <c r="G56" s="155"/>
      <c r="H56" s="156">
        <f>H55</f>
        <v>0.05</v>
      </c>
      <c r="I56" s="157"/>
      <c r="J56" s="149"/>
      <c r="K56" s="85"/>
      <c r="L56" s="85"/>
    </row>
    <row r="57" spans="1:15" ht="20.100000000000001" customHeight="1" x14ac:dyDescent="0.25">
      <c r="A57" s="150"/>
      <c r="B57" s="151" t="str">
        <f>'[2]2 Пипетирование стек.'!A11</f>
        <v>Пипетирование стеклянными пипетками</v>
      </c>
      <c r="C57" s="152" t="s">
        <v>45</v>
      </c>
      <c r="D57" s="153">
        <f>D56</f>
        <v>0.04</v>
      </c>
      <c r="E57" s="154"/>
      <c r="F57" s="93">
        <f>F56</f>
        <v>0</v>
      </c>
      <c r="G57" s="155"/>
      <c r="H57" s="156">
        <f>H56</f>
        <v>0.05</v>
      </c>
      <c r="I57" s="157"/>
      <c r="J57" s="149"/>
      <c r="K57" s="85"/>
      <c r="L57" s="85"/>
    </row>
    <row r="58" spans="1:15" ht="20.100000000000001" customHeight="1" x14ac:dyDescent="0.25">
      <c r="A58" s="150"/>
      <c r="B58" s="151" t="str">
        <f>'[2]9 Тромбоциты'!A11</f>
        <v>Подсчет тромбоцитов в окрашенных мазках по Фонио</v>
      </c>
      <c r="C58" s="158" t="s">
        <v>44</v>
      </c>
      <c r="D58" s="153">
        <f>'[2]9 Тромбоциты'!G26</f>
        <v>2.7</v>
      </c>
      <c r="E58" s="154" t="s">
        <v>22</v>
      </c>
      <c r="F58" s="93">
        <f>'[2]9 Тромбоциты'!P27</f>
        <v>0.09</v>
      </c>
      <c r="G58" s="155"/>
      <c r="H58" s="156">
        <f>'[2]9р'!G26</f>
        <v>4.5199999999999996</v>
      </c>
      <c r="I58" s="157" t="s">
        <v>22</v>
      </c>
      <c r="J58" s="149"/>
      <c r="K58" s="85"/>
      <c r="L58" s="85"/>
    </row>
    <row r="59" spans="1:15" ht="20.100000000000001" customHeight="1" x14ac:dyDescent="0.25">
      <c r="A59" s="150"/>
      <c r="B59" s="151" t="str">
        <f>'[2]2 Пипетирование полуав.'!A11</f>
        <v>Пипетирование полуавтоматическими дозаторами</v>
      </c>
      <c r="C59" s="152" t="s">
        <v>45</v>
      </c>
      <c r="D59" s="153">
        <f>D23</f>
        <v>0.04</v>
      </c>
      <c r="E59" s="154"/>
      <c r="F59" s="93">
        <f>F20</f>
        <v>0.18</v>
      </c>
      <c r="G59" s="155"/>
      <c r="H59" s="156">
        <f>H23</f>
        <v>0.05</v>
      </c>
      <c r="I59" s="157"/>
      <c r="J59" s="149"/>
      <c r="K59" s="85"/>
      <c r="L59" s="85"/>
    </row>
    <row r="60" spans="1:15" ht="20.100000000000001" customHeight="1" x14ac:dyDescent="0.25">
      <c r="A60" s="150"/>
      <c r="B60" s="151" t="str">
        <f>'[2]2 Пипетирование полуав.'!A11</f>
        <v>Пипетирование полуавтоматическими дозаторами</v>
      </c>
      <c r="C60" s="152" t="s">
        <v>45</v>
      </c>
      <c r="D60" s="153">
        <f>D59</f>
        <v>0.04</v>
      </c>
      <c r="E60" s="154"/>
      <c r="F60" s="93">
        <f>F59*0</f>
        <v>0</v>
      </c>
      <c r="G60" s="155"/>
      <c r="H60" s="156">
        <f>H59</f>
        <v>0.05</v>
      </c>
      <c r="I60" s="157"/>
      <c r="J60" s="149"/>
      <c r="K60" s="85"/>
      <c r="L60" s="85"/>
    </row>
    <row r="61" spans="1:15" ht="20.100000000000001" customHeight="1" x14ac:dyDescent="0.25">
      <c r="A61" s="150"/>
      <c r="B61" s="151" t="str">
        <f>'[2]2 Пипетирование полуав.'!A11</f>
        <v>Пипетирование полуавтоматическими дозаторами</v>
      </c>
      <c r="C61" s="152" t="s">
        <v>45</v>
      </c>
      <c r="D61" s="153">
        <f>D60</f>
        <v>0.04</v>
      </c>
      <c r="E61" s="154"/>
      <c r="F61" s="93">
        <f>F60</f>
        <v>0</v>
      </c>
      <c r="G61" s="155"/>
      <c r="H61" s="156">
        <f>H60</f>
        <v>0.05</v>
      </c>
      <c r="I61" s="157"/>
      <c r="J61" s="149"/>
      <c r="K61" s="85"/>
      <c r="L61" s="85"/>
    </row>
    <row r="62" spans="1:15" ht="20.100000000000001" customHeight="1" x14ac:dyDescent="0.25">
      <c r="A62" s="150"/>
      <c r="B62" s="151" t="str">
        <f>'[2]2 Пипетирование полуав.'!A11</f>
        <v>Пипетирование полуавтоматическими дозаторами</v>
      </c>
      <c r="C62" s="152" t="s">
        <v>45</v>
      </c>
      <c r="D62" s="153">
        <f>D61</f>
        <v>0.04</v>
      </c>
      <c r="E62" s="154"/>
      <c r="F62" s="93">
        <f>F61</f>
        <v>0</v>
      </c>
      <c r="G62" s="155"/>
      <c r="H62" s="156">
        <f>H61</f>
        <v>0.05</v>
      </c>
      <c r="I62" s="157"/>
      <c r="J62" s="149"/>
      <c r="K62" s="85"/>
      <c r="L62" s="85"/>
    </row>
    <row r="63" spans="1:15" ht="20.100000000000001" customHeight="1" thickBot="1" x14ac:dyDescent="0.3">
      <c r="A63" s="159"/>
      <c r="B63" s="160" t="str">
        <f>B52</f>
        <v>Прием и регистрация проб</v>
      </c>
      <c r="C63" s="161" t="s">
        <v>48</v>
      </c>
      <c r="D63" s="162">
        <f>D52</f>
        <v>0.6</v>
      </c>
      <c r="E63" s="163" t="s">
        <v>22</v>
      </c>
      <c r="F63" s="164">
        <f>F52</f>
        <v>0.06</v>
      </c>
      <c r="G63" s="165"/>
      <c r="H63" s="166">
        <f>H52</f>
        <v>0.6</v>
      </c>
      <c r="I63" s="157" t="s">
        <v>22</v>
      </c>
      <c r="J63" s="149"/>
      <c r="K63" s="85"/>
      <c r="L63" s="85"/>
    </row>
    <row r="64" spans="1:15" s="15" customFormat="1" ht="20.25" customHeight="1" thickBot="1" x14ac:dyDescent="0.3">
      <c r="A64" s="167" t="s">
        <v>23</v>
      </c>
      <c r="B64" s="168" t="s">
        <v>52</v>
      </c>
      <c r="C64" s="168"/>
      <c r="D64" s="168"/>
      <c r="E64" s="169"/>
      <c r="F64" s="170"/>
      <c r="G64" s="171"/>
      <c r="H64" s="172"/>
      <c r="I64" s="173"/>
      <c r="J64" s="174"/>
      <c r="K64" s="175"/>
      <c r="L64" s="175"/>
    </row>
    <row r="65" spans="1:15" s="15" customFormat="1" ht="52.5" customHeight="1" thickBot="1" x14ac:dyDescent="0.3">
      <c r="A65" s="176" t="s">
        <v>53</v>
      </c>
      <c r="B65" s="177" t="s">
        <v>54</v>
      </c>
      <c r="C65" s="178"/>
      <c r="D65" s="179">
        <f>SUM(D66:D72)</f>
        <v>2.3000000000000003</v>
      </c>
      <c r="E65" s="180"/>
      <c r="F65" s="181">
        <f>SUM(F66:F72)</f>
        <v>0.8</v>
      </c>
      <c r="G65" s="182"/>
      <c r="H65" s="183">
        <f>SUM(H66:H72)</f>
        <v>3.0799999999999996</v>
      </c>
      <c r="I65" s="184"/>
      <c r="J65" s="185"/>
      <c r="K65" s="175"/>
      <c r="L65" s="175"/>
    </row>
    <row r="66" spans="1:15" ht="36.75" customHeight="1" x14ac:dyDescent="0.25">
      <c r="A66" s="186"/>
      <c r="B66" s="122" t="str">
        <f>B54</f>
        <v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v>
      </c>
      <c r="C66" s="123" t="s">
        <v>43</v>
      </c>
      <c r="D66" s="124">
        <f>D54</f>
        <v>0.25</v>
      </c>
      <c r="E66" s="125" t="s">
        <v>22</v>
      </c>
      <c r="F66" s="79">
        <f>F54</f>
        <v>0.41</v>
      </c>
      <c r="G66" s="126"/>
      <c r="H66" s="127">
        <f>H54</f>
        <v>0.35</v>
      </c>
      <c r="I66" s="187"/>
      <c r="J66" s="188"/>
    </row>
    <row r="67" spans="1:15" ht="20.100000000000001" customHeight="1" x14ac:dyDescent="0.25">
      <c r="A67" s="189"/>
      <c r="B67" s="96" t="str">
        <f>'[2]10 Обработка крови для сыворотк'!A11</f>
        <v>Обработка  крови для получения сыворотки</v>
      </c>
      <c r="C67" s="97" t="s">
        <v>43</v>
      </c>
      <c r="D67" s="98">
        <f>'[2]10 Обработка крови для сыворотк'!G26</f>
        <v>0.45</v>
      </c>
      <c r="E67" s="99" t="s">
        <v>22</v>
      </c>
      <c r="F67" s="91">
        <f>'[2]10 Обработка крови для сыворотк'!P28</f>
        <v>0</v>
      </c>
      <c r="G67" s="100"/>
      <c r="H67" s="101">
        <f>'[2]10  р'!G26</f>
        <v>0.64</v>
      </c>
      <c r="I67" s="102"/>
      <c r="J67" s="139"/>
    </row>
    <row r="68" spans="1:15" ht="20.100000000000001" customHeight="1" x14ac:dyDescent="0.25">
      <c r="A68" s="189"/>
      <c r="B68" s="96" t="str">
        <f>B60</f>
        <v>Пипетирование полуавтоматическими дозаторами</v>
      </c>
      <c r="C68" s="97" t="str">
        <f>C60</f>
        <v>пипетир-е</v>
      </c>
      <c r="D68" s="98">
        <f>D60</f>
        <v>0.04</v>
      </c>
      <c r="E68" s="99"/>
      <c r="F68" s="91">
        <f>F59</f>
        <v>0.18</v>
      </c>
      <c r="G68" s="100"/>
      <c r="H68" s="101">
        <f>H59</f>
        <v>0.05</v>
      </c>
      <c r="I68" s="102"/>
      <c r="J68" s="139"/>
    </row>
    <row r="69" spans="1:15" ht="20.100000000000001" customHeight="1" x14ac:dyDescent="0.25">
      <c r="A69" s="189"/>
      <c r="B69" s="190" t="str">
        <f>'[2]11 Глюкоза'!A11</f>
        <v>Определение глюкозы ферментативным методом</v>
      </c>
      <c r="C69" s="97" t="s">
        <v>44</v>
      </c>
      <c r="D69" s="98">
        <f>'[2]11 Глюкоза'!G26</f>
        <v>0.88</v>
      </c>
      <c r="E69" s="99" t="s">
        <v>22</v>
      </c>
      <c r="F69" s="91">
        <f>'[2]11 Глюкоза'!P28</f>
        <v>0.15</v>
      </c>
      <c r="G69" s="100"/>
      <c r="H69" s="101">
        <f>'[2]11р'!G26</f>
        <v>1.34</v>
      </c>
      <c r="I69" s="102"/>
      <c r="J69" s="139"/>
    </row>
    <row r="70" spans="1:15" ht="20.100000000000001" customHeight="1" x14ac:dyDescent="0.25">
      <c r="A70" s="189"/>
      <c r="B70" s="190" t="str">
        <f>B59</f>
        <v>Пипетирование полуавтоматическими дозаторами</v>
      </c>
      <c r="C70" s="97" t="s">
        <v>45</v>
      </c>
      <c r="D70" s="98">
        <f>D68</f>
        <v>0.04</v>
      </c>
      <c r="E70" s="99"/>
      <c r="F70" s="91">
        <f>F68*0</f>
        <v>0</v>
      </c>
      <c r="G70" s="100"/>
      <c r="H70" s="101">
        <f>H68</f>
        <v>0.05</v>
      </c>
      <c r="I70" s="102"/>
      <c r="J70" s="139"/>
    </row>
    <row r="71" spans="1:15" ht="20.100000000000001" customHeight="1" x14ac:dyDescent="0.25">
      <c r="A71" s="189"/>
      <c r="B71" s="190" t="str">
        <f>B60</f>
        <v>Пипетирование полуавтоматическими дозаторами</v>
      </c>
      <c r="C71" s="97" t="s">
        <v>45</v>
      </c>
      <c r="D71" s="98">
        <f>D70</f>
        <v>0.04</v>
      </c>
      <c r="E71" s="99"/>
      <c r="F71" s="91">
        <f>F70</f>
        <v>0</v>
      </c>
      <c r="G71" s="100"/>
      <c r="H71" s="101">
        <f>H70</f>
        <v>0.05</v>
      </c>
      <c r="I71" s="102"/>
      <c r="J71" s="139"/>
    </row>
    <row r="72" spans="1:15" ht="20.100000000000001" customHeight="1" thickBot="1" x14ac:dyDescent="0.3">
      <c r="A72" s="191"/>
      <c r="B72" s="105" t="str">
        <f>B63</f>
        <v>Прием и регистрация проб</v>
      </c>
      <c r="C72" s="192" t="s">
        <v>48</v>
      </c>
      <c r="D72" s="107">
        <f>D63</f>
        <v>0.6</v>
      </c>
      <c r="E72" s="108" t="s">
        <v>22</v>
      </c>
      <c r="F72" s="109">
        <f>F63</f>
        <v>0.06</v>
      </c>
      <c r="G72" s="193"/>
      <c r="H72" s="111">
        <f>H63</f>
        <v>0.6</v>
      </c>
      <c r="I72" s="131"/>
      <c r="J72" s="139"/>
    </row>
    <row r="73" spans="1:15" s="15" customFormat="1" ht="21.75" customHeight="1" thickBot="1" x14ac:dyDescent="0.3">
      <c r="A73" s="167" t="s">
        <v>55</v>
      </c>
      <c r="B73" s="533" t="s">
        <v>56</v>
      </c>
      <c r="C73" s="534"/>
      <c r="D73" s="534"/>
      <c r="E73" s="534"/>
      <c r="F73" s="534"/>
      <c r="G73" s="534"/>
      <c r="H73" s="534"/>
      <c r="I73" s="534"/>
      <c r="J73" s="535"/>
    </row>
    <row r="74" spans="1:15" ht="26.25" customHeight="1" thickBot="1" x14ac:dyDescent="0.3">
      <c r="A74" s="194" t="s">
        <v>57</v>
      </c>
      <c r="B74" s="195" t="s">
        <v>58</v>
      </c>
      <c r="C74" s="196"/>
      <c r="D74" s="197">
        <f>SUM(D75:D84)</f>
        <v>3.5500000000000003</v>
      </c>
      <c r="E74" s="135" t="s">
        <v>22</v>
      </c>
      <c r="F74" s="198">
        <f>SUM(F75:F84)</f>
        <v>1.02</v>
      </c>
      <c r="G74" s="199" t="e">
        <f>#REF!</f>
        <v>#REF!</v>
      </c>
      <c r="H74" s="137">
        <f>SUM(H75:H84)</f>
        <v>5.2799999999999994</v>
      </c>
      <c r="I74" s="200" t="s">
        <v>22</v>
      </c>
      <c r="J74" s="139">
        <f>H74/$L$16</f>
        <v>1.6489178976296803</v>
      </c>
      <c r="K74" s="73">
        <f>J75+J76+J77+J82+J83+J84</f>
        <v>0</v>
      </c>
      <c r="N74" s="73">
        <f>D74-'[2]Анализ стоим'!D67</f>
        <v>0</v>
      </c>
      <c r="O74" s="73">
        <f>H74-'[2]Анализ стоим'!G67</f>
        <v>0</v>
      </c>
    </row>
    <row r="75" spans="1:15" ht="25.5" x14ac:dyDescent="0.25">
      <c r="A75" s="186"/>
      <c r="B75" s="75" t="str">
        <f>'[2]12 рН мочи'!A11</f>
        <v xml:space="preserve">Определение количества, цвета, прозрачности, наличия осадка, относительной плотности, рН  </v>
      </c>
      <c r="C75" s="123" t="s">
        <v>44</v>
      </c>
      <c r="D75" s="124">
        <f>'[2]12 рН мочи'!G26</f>
        <v>0.24</v>
      </c>
      <c r="E75" s="201" t="s">
        <v>22</v>
      </c>
      <c r="F75" s="79">
        <f>'[2]12 рН мочи'!P27</f>
        <v>0.06</v>
      </c>
      <c r="G75" s="126"/>
      <c r="H75" s="127">
        <f>'[2]12 р  '!G26</f>
        <v>0.42</v>
      </c>
      <c r="I75" s="187" t="s">
        <v>22</v>
      </c>
      <c r="J75" s="202"/>
    </row>
    <row r="76" spans="1:15" ht="12" customHeight="1" x14ac:dyDescent="0.25">
      <c r="A76" s="189"/>
      <c r="B76" s="96" t="str">
        <f>'[2]13 Глюкоза в моче'!A11</f>
        <v>Обнаружение глюкозы экспресс-тестом</v>
      </c>
      <c r="C76" s="97" t="s">
        <v>44</v>
      </c>
      <c r="D76" s="98">
        <f>'[2]13 Глюкоза в моче'!G27</f>
        <v>0.37</v>
      </c>
      <c r="E76" s="203" t="s">
        <v>22</v>
      </c>
      <c r="F76" s="91">
        <f>'[2]13 Глюкоза в моче'!P28</f>
        <v>0.26</v>
      </c>
      <c r="G76" s="100"/>
      <c r="H76" s="101">
        <f>'[2]13 р  '!G26</f>
        <v>0.6</v>
      </c>
      <c r="I76" s="102" t="s">
        <v>22</v>
      </c>
      <c r="J76" s="202"/>
    </row>
    <row r="77" spans="1:15" ht="12" customHeight="1" x14ac:dyDescent="0.25">
      <c r="A77" s="189"/>
      <c r="B77" s="96" t="str">
        <f>'[2]14 Белок в моче'!A11</f>
        <v>Обнаружение белка с сульфосалициловой кислотой</v>
      </c>
      <c r="C77" s="97" t="s">
        <v>44</v>
      </c>
      <c r="D77" s="98">
        <f>'[2]14 Белок в моче'!G26</f>
        <v>0.25</v>
      </c>
      <c r="E77" s="203" t="s">
        <v>22</v>
      </c>
      <c r="F77" s="91">
        <f>'[2]14 Белок в моче'!P27</f>
        <v>0.01</v>
      </c>
      <c r="G77" s="100"/>
      <c r="H77" s="101">
        <f>'[2]14 р'!G26</f>
        <v>0.35</v>
      </c>
      <c r="I77" s="102" t="s">
        <v>22</v>
      </c>
      <c r="J77" s="202"/>
    </row>
    <row r="78" spans="1:15" ht="12" customHeight="1" x14ac:dyDescent="0.25">
      <c r="A78" s="95"/>
      <c r="B78" s="190" t="str">
        <f>B70</f>
        <v>Пипетирование полуавтоматическими дозаторами</v>
      </c>
      <c r="C78" s="97" t="s">
        <v>45</v>
      </c>
      <c r="D78" s="98">
        <f>D70</f>
        <v>0.04</v>
      </c>
      <c r="E78" s="203" t="str">
        <f>E76</f>
        <v>-</v>
      </c>
      <c r="F78" s="91">
        <f>F68</f>
        <v>0.18</v>
      </c>
      <c r="G78" s="100">
        <f>G76</f>
        <v>0</v>
      </c>
      <c r="H78" s="101">
        <f>H70</f>
        <v>0.05</v>
      </c>
      <c r="I78" s="103" t="str">
        <f>I76</f>
        <v>-</v>
      </c>
      <c r="J78" s="103"/>
      <c r="K78" s="84"/>
      <c r="L78" s="85"/>
    </row>
    <row r="79" spans="1:15" ht="12" customHeight="1" x14ac:dyDescent="0.25">
      <c r="A79" s="95"/>
      <c r="B79" s="190" t="str">
        <f>'[2]15 Белок в моче 2'!A11</f>
        <v>Определение белка с сульфосалициловой кислотой</v>
      </c>
      <c r="C79" s="97" t="s">
        <v>44</v>
      </c>
      <c r="D79" s="98">
        <f>'[2]15 Белок в моче 2'!G26</f>
        <v>1</v>
      </c>
      <c r="E79" s="203"/>
      <c r="F79" s="91">
        <f>'[2]15 Белок в моче 2'!P27</f>
        <v>0.12</v>
      </c>
      <c r="G79" s="100"/>
      <c r="H79" s="101">
        <f>'[2]15 р 2'!G26</f>
        <v>1.56</v>
      </c>
      <c r="I79" s="103"/>
      <c r="J79" s="103"/>
      <c r="K79" s="84"/>
      <c r="L79" s="85"/>
    </row>
    <row r="80" spans="1:15" ht="12" customHeight="1" x14ac:dyDescent="0.25">
      <c r="A80" s="95"/>
      <c r="B80" s="190" t="str">
        <f>B78</f>
        <v>Пипетирование полуавтоматическими дозаторами</v>
      </c>
      <c r="C80" s="97" t="s">
        <v>45</v>
      </c>
      <c r="D80" s="98">
        <f>D78</f>
        <v>0.04</v>
      </c>
      <c r="E80" s="203"/>
      <c r="F80" s="91">
        <f>F78*0</f>
        <v>0</v>
      </c>
      <c r="G80" s="100"/>
      <c r="H80" s="101">
        <f>H78</f>
        <v>0.05</v>
      </c>
      <c r="I80" s="103"/>
      <c r="J80" s="103"/>
      <c r="K80" s="84"/>
      <c r="L80" s="85"/>
    </row>
    <row r="81" spans="1:15" ht="12" customHeight="1" x14ac:dyDescent="0.25">
      <c r="A81" s="95"/>
      <c r="B81" s="190" t="str">
        <f>B80</f>
        <v>Пипетирование полуавтоматическими дозаторами</v>
      </c>
      <c r="C81" s="97" t="s">
        <v>45</v>
      </c>
      <c r="D81" s="98">
        <f>D80</f>
        <v>0.04</v>
      </c>
      <c r="E81" s="203"/>
      <c r="F81" s="91">
        <f>F78</f>
        <v>0.18</v>
      </c>
      <c r="G81" s="100"/>
      <c r="H81" s="101">
        <f>H80</f>
        <v>0.05</v>
      </c>
      <c r="I81" s="103"/>
      <c r="J81" s="103"/>
      <c r="K81" s="84"/>
      <c r="L81" s="85"/>
    </row>
    <row r="82" spans="1:15" ht="12" customHeight="1" x14ac:dyDescent="0.25">
      <c r="A82" s="189"/>
      <c r="B82" s="96" t="str">
        <f>'[2]16 Кетоновы тела '!A11</f>
        <v>Обнаружение кетоновых тел экспресс-тестом</v>
      </c>
      <c r="C82" s="97" t="s">
        <v>44</v>
      </c>
      <c r="D82" s="98">
        <f>'[2]16 Кетоновы тела '!G26</f>
        <v>0.37</v>
      </c>
      <c r="E82" s="203" t="s">
        <v>22</v>
      </c>
      <c r="F82" s="91">
        <f>'[2]16 Кетоновы тела '!P27</f>
        <v>0.1</v>
      </c>
      <c r="G82" s="100"/>
      <c r="H82" s="101">
        <f>'[2]16 р'!G26</f>
        <v>0.6</v>
      </c>
      <c r="I82" s="102" t="s">
        <v>22</v>
      </c>
      <c r="J82" s="202"/>
    </row>
    <row r="83" spans="1:15" ht="12" customHeight="1" x14ac:dyDescent="0.25">
      <c r="A83" s="189"/>
      <c r="B83" s="96" t="str">
        <f>'[2]17 Микроскоп ис. мочи в норме'!A11</f>
        <v>Микроскопическое исследование осадка (в норме)</v>
      </c>
      <c r="C83" s="97" t="s">
        <v>44</v>
      </c>
      <c r="D83" s="98">
        <f>'[2]17 Микроскоп ис. мочи в норме'!G26</f>
        <v>0.6</v>
      </c>
      <c r="E83" s="203" t="s">
        <v>22</v>
      </c>
      <c r="F83" s="91">
        <f>'[2]17 Микроскоп ис. мочи в норме'!P27</f>
        <v>0.05</v>
      </c>
      <c r="G83" s="100"/>
      <c r="H83" s="101">
        <f>'[2]17р  '!G26</f>
        <v>1</v>
      </c>
      <c r="I83" s="102" t="s">
        <v>22</v>
      </c>
      <c r="J83" s="202"/>
    </row>
    <row r="84" spans="1:15" ht="12" customHeight="1" thickBot="1" x14ac:dyDescent="0.3">
      <c r="A84" s="204"/>
      <c r="B84" s="105" t="str">
        <f>B72</f>
        <v>Прием и регистрация проб</v>
      </c>
      <c r="C84" s="106" t="s">
        <v>48</v>
      </c>
      <c r="D84" s="107">
        <f>D72</f>
        <v>0.6</v>
      </c>
      <c r="E84" s="163" t="s">
        <v>22</v>
      </c>
      <c r="F84" s="109">
        <f>F72</f>
        <v>0.06</v>
      </c>
      <c r="G84" s="110"/>
      <c r="H84" s="111">
        <f>H72</f>
        <v>0.6</v>
      </c>
      <c r="I84" s="131" t="s">
        <v>22</v>
      </c>
      <c r="J84" s="202"/>
    </row>
    <row r="85" spans="1:15" ht="30.75" customHeight="1" thickBot="1" x14ac:dyDescent="0.3">
      <c r="A85" s="205" t="s">
        <v>59</v>
      </c>
      <c r="B85" s="206" t="s">
        <v>60</v>
      </c>
      <c r="C85" s="114"/>
      <c r="D85" s="134">
        <f>SUM(D86:D95)</f>
        <v>3.83</v>
      </c>
      <c r="E85" s="207" t="s">
        <v>22</v>
      </c>
      <c r="F85" s="208">
        <f>SUM(F86:F95)</f>
        <v>0.84000000000000008</v>
      </c>
      <c r="G85" s="137" t="e">
        <f>#REF!</f>
        <v>#REF!</v>
      </c>
      <c r="H85" s="137">
        <f>SUM(H86:H95)</f>
        <v>5.63</v>
      </c>
      <c r="I85" s="138" t="s">
        <v>22</v>
      </c>
      <c r="J85" s="139">
        <f>H85/$L$16</f>
        <v>1.7582211673589205</v>
      </c>
      <c r="N85" s="73">
        <f>D85-'[2]Анализ стоим'!D78</f>
        <v>0</v>
      </c>
      <c r="O85" s="73">
        <f>H85-'[2]Анализ стоим'!G78</f>
        <v>0</v>
      </c>
    </row>
    <row r="86" spans="1:15" ht="24.75" customHeight="1" x14ac:dyDescent="0.25">
      <c r="A86" s="186"/>
      <c r="B86" s="122" t="str">
        <f t="shared" ref="B86:D88" si="2">B75</f>
        <v xml:space="preserve">Определение количества, цвета, прозрачности, наличия осадка, относительной плотности, рН  </v>
      </c>
      <c r="C86" s="123" t="str">
        <f t="shared" si="2"/>
        <v>исслед-ие</v>
      </c>
      <c r="D86" s="124">
        <f t="shared" si="2"/>
        <v>0.24</v>
      </c>
      <c r="E86" s="209" t="s">
        <v>22</v>
      </c>
      <c r="F86" s="79">
        <f>F75</f>
        <v>0.06</v>
      </c>
      <c r="G86" s="210"/>
      <c r="H86" s="147">
        <f>H75</f>
        <v>0.42</v>
      </c>
      <c r="I86" s="187" t="s">
        <v>22</v>
      </c>
      <c r="J86" s="202"/>
    </row>
    <row r="87" spans="1:15" ht="12" customHeight="1" x14ac:dyDescent="0.25">
      <c r="A87" s="189"/>
      <c r="B87" s="96" t="str">
        <f t="shared" si="2"/>
        <v>Обнаружение глюкозы экспресс-тестом</v>
      </c>
      <c r="C87" s="97" t="str">
        <f t="shared" si="2"/>
        <v>исслед-ие</v>
      </c>
      <c r="D87" s="98">
        <f t="shared" si="2"/>
        <v>0.37</v>
      </c>
      <c r="E87" s="211" t="s">
        <v>22</v>
      </c>
      <c r="F87" s="91">
        <f>F76</f>
        <v>0.26</v>
      </c>
      <c r="G87" s="153"/>
      <c r="H87" s="156">
        <f>H76</f>
        <v>0.6</v>
      </c>
      <c r="I87" s="102" t="s">
        <v>22</v>
      </c>
      <c r="J87" s="202"/>
    </row>
    <row r="88" spans="1:15" ht="12" customHeight="1" x14ac:dyDescent="0.25">
      <c r="A88" s="189"/>
      <c r="B88" s="96" t="str">
        <f t="shared" si="2"/>
        <v>Обнаружение белка с сульфосалициловой кислотой</v>
      </c>
      <c r="C88" s="97" t="str">
        <f t="shared" si="2"/>
        <v>исслед-ие</v>
      </c>
      <c r="D88" s="98">
        <f t="shared" si="2"/>
        <v>0.25</v>
      </c>
      <c r="E88" s="211" t="s">
        <v>22</v>
      </c>
      <c r="F88" s="91">
        <f>F77</f>
        <v>0.01</v>
      </c>
      <c r="G88" s="153"/>
      <c r="H88" s="156">
        <f>H77</f>
        <v>0.35</v>
      </c>
      <c r="I88" s="102" t="s">
        <v>22</v>
      </c>
      <c r="J88" s="202"/>
    </row>
    <row r="89" spans="1:15" ht="12" customHeight="1" x14ac:dyDescent="0.25">
      <c r="A89" s="95"/>
      <c r="B89" s="190" t="str">
        <f>B78</f>
        <v>Пипетирование полуавтоматическими дозаторами</v>
      </c>
      <c r="C89" s="97" t="s">
        <v>45</v>
      </c>
      <c r="D89" s="98">
        <f>D78</f>
        <v>0.04</v>
      </c>
      <c r="E89" s="211" t="str">
        <f>E87</f>
        <v>-</v>
      </c>
      <c r="F89" s="91">
        <f>F81</f>
        <v>0.18</v>
      </c>
      <c r="G89" s="153">
        <f>G87</f>
        <v>0</v>
      </c>
      <c r="H89" s="156">
        <f>H78</f>
        <v>0.05</v>
      </c>
      <c r="I89" s="103" t="str">
        <f>I87</f>
        <v>-</v>
      </c>
      <c r="J89" s="103"/>
      <c r="K89" s="84"/>
      <c r="L89" s="85"/>
    </row>
    <row r="90" spans="1:15" ht="12" customHeight="1" x14ac:dyDescent="0.25">
      <c r="A90" s="95"/>
      <c r="B90" s="190" t="str">
        <f>B79</f>
        <v>Определение белка с сульфосалициловой кислотой</v>
      </c>
      <c r="C90" s="97" t="str">
        <f>C79</f>
        <v>исслед-ие</v>
      </c>
      <c r="D90" s="98">
        <f>D79</f>
        <v>1</v>
      </c>
      <c r="E90" s="211"/>
      <c r="F90" s="91">
        <f>F79</f>
        <v>0.12</v>
      </c>
      <c r="G90" s="153"/>
      <c r="H90" s="156">
        <f>H79</f>
        <v>1.56</v>
      </c>
      <c r="I90" s="103"/>
      <c r="J90" s="103"/>
      <c r="K90" s="84"/>
      <c r="L90" s="85"/>
    </row>
    <row r="91" spans="1:15" ht="12" customHeight="1" x14ac:dyDescent="0.25">
      <c r="A91" s="95"/>
      <c r="B91" s="190" t="str">
        <f>B89</f>
        <v>Пипетирование полуавтоматическими дозаторами</v>
      </c>
      <c r="C91" s="97" t="s">
        <v>45</v>
      </c>
      <c r="D91" s="98">
        <f>D89</f>
        <v>0.04</v>
      </c>
      <c r="E91" s="211"/>
      <c r="F91" s="91">
        <f>F89*0</f>
        <v>0</v>
      </c>
      <c r="G91" s="153"/>
      <c r="H91" s="156">
        <f>H89</f>
        <v>0.05</v>
      </c>
      <c r="I91" s="103"/>
      <c r="J91" s="103"/>
      <c r="K91" s="84"/>
      <c r="L91" s="85"/>
    </row>
    <row r="92" spans="1:15" ht="12" customHeight="1" x14ac:dyDescent="0.25">
      <c r="A92" s="95"/>
      <c r="B92" s="190" t="str">
        <f>B81</f>
        <v>Пипетирование полуавтоматическими дозаторами</v>
      </c>
      <c r="C92" s="97" t="s">
        <v>45</v>
      </c>
      <c r="D92" s="98">
        <f>D91</f>
        <v>0.04</v>
      </c>
      <c r="E92" s="211"/>
      <c r="F92" s="91">
        <f>F89*0</f>
        <v>0</v>
      </c>
      <c r="G92" s="153"/>
      <c r="H92" s="156">
        <f>H91</f>
        <v>0.05</v>
      </c>
      <c r="I92" s="103"/>
      <c r="J92" s="103"/>
      <c r="K92" s="84"/>
      <c r="L92" s="85"/>
    </row>
    <row r="93" spans="1:15" ht="12" customHeight="1" x14ac:dyDescent="0.25">
      <c r="A93" s="189"/>
      <c r="B93" s="96" t="str">
        <f>B82</f>
        <v>Обнаружение кетоновых тел экспресс-тестом</v>
      </c>
      <c r="C93" s="97" t="str">
        <f>C82</f>
        <v>исслед-ие</v>
      </c>
      <c r="D93" s="98">
        <f>D82</f>
        <v>0.37</v>
      </c>
      <c r="E93" s="211" t="s">
        <v>22</v>
      </c>
      <c r="F93" s="91">
        <f>F82</f>
        <v>0.1</v>
      </c>
      <c r="G93" s="153"/>
      <c r="H93" s="156">
        <f>H82</f>
        <v>0.6</v>
      </c>
      <c r="I93" s="102" t="s">
        <v>22</v>
      </c>
      <c r="J93" s="202"/>
    </row>
    <row r="94" spans="1:15" ht="12" customHeight="1" x14ac:dyDescent="0.25">
      <c r="A94" s="189"/>
      <c r="B94" s="96" t="str">
        <f>'[2]18 Микроскоп патология'!A11</f>
        <v>Микроскопическое исследование осадка при патологии (белок в моче)</v>
      </c>
      <c r="C94" s="97" t="str">
        <f>C83</f>
        <v>исслед-ие</v>
      </c>
      <c r="D94" s="98">
        <f>'[2]18 Микроскоп патология'!G26</f>
        <v>0.88</v>
      </c>
      <c r="E94" s="211" t="s">
        <v>22</v>
      </c>
      <c r="F94" s="91">
        <f>'[2]18 Микроскоп патология'!P28</f>
        <v>0.05</v>
      </c>
      <c r="G94" s="153"/>
      <c r="H94" s="156">
        <f>'[2]18р  '!G26</f>
        <v>1.35</v>
      </c>
      <c r="I94" s="102" t="s">
        <v>22</v>
      </c>
      <c r="J94" s="202"/>
    </row>
    <row r="95" spans="1:15" ht="12" customHeight="1" thickBot="1" x14ac:dyDescent="0.3">
      <c r="A95" s="204"/>
      <c r="B95" s="105" t="str">
        <f>B84</f>
        <v>Прием и регистрация проб</v>
      </c>
      <c r="C95" s="106" t="str">
        <f>C84</f>
        <v>регистрация</v>
      </c>
      <c r="D95" s="107">
        <f>D84</f>
        <v>0.6</v>
      </c>
      <c r="E95" s="212" t="s">
        <v>22</v>
      </c>
      <c r="F95" s="109">
        <f>F84</f>
        <v>0.06</v>
      </c>
      <c r="G95" s="213"/>
      <c r="H95" s="166">
        <f>H84</f>
        <v>0.6</v>
      </c>
      <c r="I95" s="131" t="s">
        <v>22</v>
      </c>
      <c r="J95" s="202"/>
    </row>
    <row r="96" spans="1:15" ht="18.75" customHeight="1" thickBot="1" x14ac:dyDescent="0.3">
      <c r="A96" s="214" t="s">
        <v>61</v>
      </c>
      <c r="B96" s="215" t="s">
        <v>62</v>
      </c>
      <c r="C96" s="114"/>
      <c r="D96" s="134">
        <f>SUM(D97:D100)</f>
        <v>2.8400000000000003</v>
      </c>
      <c r="E96" s="207" t="s">
        <v>22</v>
      </c>
      <c r="F96" s="66">
        <f>SUM(F97:F100)</f>
        <v>0.3</v>
      </c>
      <c r="G96" s="216"/>
      <c r="H96" s="137">
        <f>SUM(H97:H100)</f>
        <v>3.9</v>
      </c>
      <c r="I96" s="138" t="s">
        <v>22</v>
      </c>
      <c r="J96" s="202">
        <f>H96/$L$16</f>
        <v>1.2179507198401049</v>
      </c>
      <c r="N96" s="73">
        <f>D96-'[2]Анализ стоим'!D89</f>
        <v>0</v>
      </c>
      <c r="O96" s="73">
        <f>H96-'[2]Анализ стоим'!G89</f>
        <v>0</v>
      </c>
    </row>
    <row r="97" spans="1:15" ht="24.95" customHeight="1" x14ac:dyDescent="0.25">
      <c r="A97" s="217"/>
      <c r="B97" s="218" t="str">
        <f>'[2]19 Анализ по Нечипоренко'!A11</f>
        <v>Подсчет количества форменных элементов методом Нечипоренко</v>
      </c>
      <c r="C97" s="219" t="str">
        <f>C86</f>
        <v>исслед-ие</v>
      </c>
      <c r="D97" s="220">
        <f>'[2]19 Анализ по Нечипоренко'!G26</f>
        <v>2.16</v>
      </c>
      <c r="E97" s="221" t="s">
        <v>22</v>
      </c>
      <c r="F97" s="79">
        <f>'[2]19 Анализ по Нечипоренко'!P27</f>
        <v>0.06</v>
      </c>
      <c r="G97" s="222">
        <f>'[2]19р'!$G$27</f>
        <v>99.93</v>
      </c>
      <c r="H97" s="223">
        <f>'[2]19р'!G26</f>
        <v>3.2</v>
      </c>
      <c r="I97" s="148" t="s">
        <v>22</v>
      </c>
      <c r="J97" s="149"/>
    </row>
    <row r="98" spans="1:15" ht="12" customHeight="1" x14ac:dyDescent="0.25">
      <c r="A98" s="224"/>
      <c r="B98" s="225" t="str">
        <f>B91</f>
        <v>Пипетирование полуавтоматическими дозаторами</v>
      </c>
      <c r="C98" s="97" t="str">
        <f>C55</f>
        <v>пипетир-е</v>
      </c>
      <c r="D98" s="226">
        <f>D89</f>
        <v>0.04</v>
      </c>
      <c r="E98" s="227"/>
      <c r="F98" s="91">
        <f>F20</f>
        <v>0.18</v>
      </c>
      <c r="G98" s="162"/>
      <c r="H98" s="228">
        <f>H89</f>
        <v>0.05</v>
      </c>
      <c r="I98" s="157"/>
      <c r="J98" s="139"/>
    </row>
    <row r="99" spans="1:15" ht="12" customHeight="1" x14ac:dyDescent="0.25">
      <c r="A99" s="224"/>
      <c r="B99" s="229" t="str">
        <f>B98</f>
        <v>Пипетирование полуавтоматическими дозаторами</v>
      </c>
      <c r="C99" s="97" t="str">
        <f>C98</f>
        <v>пипетир-е</v>
      </c>
      <c r="D99" s="226">
        <f>D89</f>
        <v>0.04</v>
      </c>
      <c r="E99" s="227"/>
      <c r="F99" s="91">
        <f>F92</f>
        <v>0</v>
      </c>
      <c r="G99" s="162"/>
      <c r="H99" s="228">
        <f>H89</f>
        <v>0.05</v>
      </c>
      <c r="I99" s="157"/>
      <c r="J99" s="139"/>
    </row>
    <row r="100" spans="1:15" ht="12" customHeight="1" thickBot="1" x14ac:dyDescent="0.3">
      <c r="A100" s="224"/>
      <c r="B100" s="230" t="str">
        <f>B95</f>
        <v>Прием и регистрация проб</v>
      </c>
      <c r="C100" s="192" t="str">
        <f>C95</f>
        <v>регистрация</v>
      </c>
      <c r="D100" s="107">
        <f>D95</f>
        <v>0.6</v>
      </c>
      <c r="E100" s="212" t="s">
        <v>22</v>
      </c>
      <c r="F100" s="109">
        <f>F95</f>
        <v>0.06</v>
      </c>
      <c r="G100" s="162"/>
      <c r="H100" s="166">
        <f>H95</f>
        <v>0.6</v>
      </c>
      <c r="I100" s="157" t="s">
        <v>22</v>
      </c>
      <c r="J100" s="139"/>
    </row>
    <row r="101" spans="1:15" s="15" customFormat="1" ht="40.5" customHeight="1" thickBot="1" x14ac:dyDescent="0.3">
      <c r="A101" s="167" t="s">
        <v>63</v>
      </c>
      <c r="B101" s="536" t="s">
        <v>64</v>
      </c>
      <c r="C101" s="537"/>
      <c r="D101" s="537"/>
      <c r="E101" s="537"/>
      <c r="F101" s="537"/>
      <c r="G101" s="537"/>
      <c r="H101" s="537"/>
      <c r="I101" s="537"/>
      <c r="J101" s="538"/>
    </row>
    <row r="102" spans="1:15" ht="51.75" customHeight="1" thickBot="1" x14ac:dyDescent="0.3">
      <c r="A102" s="205" t="s">
        <v>65</v>
      </c>
      <c r="B102" s="133" t="s">
        <v>64</v>
      </c>
      <c r="C102" s="231"/>
      <c r="D102" s="232">
        <f>SUM(D103:D107)</f>
        <v>2.9200000000000004</v>
      </c>
      <c r="E102" s="233"/>
      <c r="F102" s="234">
        <f>SUM(F103:F107)</f>
        <v>0.32</v>
      </c>
      <c r="G102" s="235"/>
      <c r="H102" s="236">
        <f>SUM(H103:H107)</f>
        <v>3.7499999999999996</v>
      </c>
      <c r="I102" s="237"/>
      <c r="J102" s="237"/>
      <c r="N102" s="73">
        <f>D102-'[2]Анализ стоим'!D95</f>
        <v>0</v>
      </c>
      <c r="O102" s="73">
        <f>H102-'[2]Анализ стоим'!G95</f>
        <v>0</v>
      </c>
    </row>
    <row r="103" spans="1:15" ht="24.95" customHeight="1" x14ac:dyDescent="0.25">
      <c r="A103" s="186"/>
      <c r="B103" s="238" t="str">
        <f>'[2]20 Трихомонад'!A11</f>
        <v>Микроскопическое исследование препаратов, окрашенных метиленовым синим</v>
      </c>
      <c r="C103" s="123" t="str">
        <f>C90</f>
        <v>исслед-ие</v>
      </c>
      <c r="D103" s="124">
        <f>'[2]20 Трихомонад'!G26</f>
        <v>2.2000000000000002</v>
      </c>
      <c r="E103" s="209" t="s">
        <v>22</v>
      </c>
      <c r="F103" s="239">
        <f>'[2]20 Трихомонад'!P30</f>
        <v>0.08</v>
      </c>
      <c r="G103" s="210">
        <f>'[2]20р'!$G$27</f>
        <v>93.69</v>
      </c>
      <c r="H103" s="147">
        <f>'[2]20р'!G26</f>
        <v>3</v>
      </c>
      <c r="I103" s="187" t="s">
        <v>22</v>
      </c>
      <c r="J103" s="139"/>
    </row>
    <row r="104" spans="1:15" ht="12" customHeight="1" x14ac:dyDescent="0.25">
      <c r="A104" s="189"/>
      <c r="B104" s="240" t="str">
        <f>B98</f>
        <v>Пипетирование полуавтоматическими дозаторами</v>
      </c>
      <c r="C104" s="97" t="str">
        <f>C91</f>
        <v>пипетир-е</v>
      </c>
      <c r="D104" s="98">
        <f>D98</f>
        <v>0.04</v>
      </c>
      <c r="E104" s="211"/>
      <c r="F104" s="241">
        <f>F20</f>
        <v>0.18</v>
      </c>
      <c r="G104" s="153"/>
      <c r="H104" s="156">
        <f>H98</f>
        <v>0.05</v>
      </c>
      <c r="I104" s="102"/>
      <c r="J104" s="139"/>
    </row>
    <row r="105" spans="1:15" ht="12" customHeight="1" x14ac:dyDescent="0.25">
      <c r="A105" s="189"/>
      <c r="B105" s="240" t="str">
        <f>B104</f>
        <v>Пипетирование полуавтоматическими дозаторами</v>
      </c>
      <c r="C105" s="97" t="str">
        <f>C92</f>
        <v>пипетир-е</v>
      </c>
      <c r="D105" s="98">
        <f>D98</f>
        <v>0.04</v>
      </c>
      <c r="E105" s="211"/>
      <c r="F105" s="241">
        <f>F98*0</f>
        <v>0</v>
      </c>
      <c r="G105" s="153"/>
      <c r="H105" s="156">
        <f>H98</f>
        <v>0.05</v>
      </c>
      <c r="I105" s="102"/>
      <c r="J105" s="139"/>
    </row>
    <row r="106" spans="1:15" ht="12" customHeight="1" x14ac:dyDescent="0.25">
      <c r="A106" s="189"/>
      <c r="B106" s="240" t="str">
        <f>B105</f>
        <v>Пипетирование полуавтоматическими дозаторами</v>
      </c>
      <c r="C106" s="97" t="str">
        <f>C93</f>
        <v>исслед-ие</v>
      </c>
      <c r="D106" s="98">
        <f>D99</f>
        <v>0.04</v>
      </c>
      <c r="E106" s="211"/>
      <c r="F106" s="241">
        <f>F104*0</f>
        <v>0</v>
      </c>
      <c r="G106" s="153"/>
      <c r="H106" s="156">
        <f>H99</f>
        <v>0.05</v>
      </c>
      <c r="I106" s="102"/>
      <c r="J106" s="139"/>
    </row>
    <row r="107" spans="1:15" ht="12" customHeight="1" thickBot="1" x14ac:dyDescent="0.3">
      <c r="A107" s="204"/>
      <c r="B107" s="242" t="str">
        <f>B100</f>
        <v>Прием и регистрация проб</v>
      </c>
      <c r="C107" s="106" t="str">
        <f>C100</f>
        <v>регистрация</v>
      </c>
      <c r="D107" s="107">
        <f>D100</f>
        <v>0.6</v>
      </c>
      <c r="E107" s="212" t="s">
        <v>22</v>
      </c>
      <c r="F107" s="243">
        <f>F100</f>
        <v>0.06</v>
      </c>
      <c r="G107" s="213">
        <f>'[2]20р'!$G$27</f>
        <v>93.69</v>
      </c>
      <c r="H107" s="166">
        <f>H100</f>
        <v>0.6</v>
      </c>
      <c r="I107" s="131" t="s">
        <v>22</v>
      </c>
      <c r="J107" s="244"/>
    </row>
    <row r="108" spans="1:15" s="15" customFormat="1" ht="23.25" customHeight="1" thickBot="1" x14ac:dyDescent="0.3">
      <c r="A108" s="245" t="s">
        <v>66</v>
      </c>
      <c r="B108" s="59"/>
      <c r="C108" s="55"/>
      <c r="D108" s="56"/>
      <c r="E108" s="246"/>
      <c r="F108" s="58"/>
      <c r="G108" s="56"/>
      <c r="H108" s="55"/>
      <c r="I108" s="246"/>
      <c r="J108" s="247"/>
    </row>
    <row r="109" spans="1:15" s="15" customFormat="1" ht="20.25" customHeight="1" thickBot="1" x14ac:dyDescent="0.3">
      <c r="A109" s="248" t="s">
        <v>20</v>
      </c>
      <c r="B109" s="249" t="s">
        <v>67</v>
      </c>
      <c r="C109" s="250"/>
      <c r="D109" s="251"/>
      <c r="E109" s="246"/>
      <c r="F109" s="252"/>
      <c r="G109" s="253"/>
      <c r="H109" s="254"/>
      <c r="I109" s="255"/>
      <c r="J109" s="247"/>
    </row>
    <row r="110" spans="1:15" ht="32.25" customHeight="1" thickBot="1" x14ac:dyDescent="0.3">
      <c r="A110" s="256" t="s">
        <v>41</v>
      </c>
      <c r="B110" s="257" t="str">
        <f>'[2]Инструмент 1 кардиогр'!A11</f>
        <v>Электрокардиограмма в 12 отведениях без функциональных проб</v>
      </c>
      <c r="C110" s="258" t="str">
        <f>C103</f>
        <v>исслед-ие</v>
      </c>
      <c r="D110" s="208">
        <f>'[2]Инструмент 1 кардиогр'!G28</f>
        <v>3.7</v>
      </c>
      <c r="E110" s="259" t="s">
        <v>22</v>
      </c>
      <c r="F110" s="260">
        <f>'[2]Инструмент 1 кардиогр'!P31</f>
        <v>0.4</v>
      </c>
      <c r="G110" s="261">
        <f>'[2]20р'!$G$27</f>
        <v>93.69</v>
      </c>
      <c r="H110" s="262">
        <f>'[2]1  р'!G28</f>
        <v>5.7</v>
      </c>
      <c r="I110" s="263" t="s">
        <v>22</v>
      </c>
      <c r="J110" s="264">
        <f>H110/$L$16</f>
        <v>1.7800818213047687</v>
      </c>
      <c r="N110" s="73">
        <f>D110-'[2]Анализ стоим'!D103</f>
        <v>0</v>
      </c>
      <c r="O110" s="73">
        <f>H110-'[2]Анализ стоим'!G103</f>
        <v>0</v>
      </c>
    </row>
    <row r="111" spans="1:15" ht="16.5" hidden="1" thickBot="1" x14ac:dyDescent="0.3">
      <c r="A111" s="265"/>
      <c r="B111" s="266"/>
      <c r="C111" s="267"/>
      <c r="D111" s="268"/>
      <c r="E111" s="269"/>
      <c r="F111" s="270"/>
      <c r="G111" s="271"/>
      <c r="H111" s="272"/>
      <c r="I111" s="269"/>
      <c r="J111" s="273"/>
    </row>
    <row r="112" spans="1:15" ht="15.75" x14ac:dyDescent="0.25">
      <c r="A112" s="274"/>
      <c r="B112" s="275"/>
      <c r="C112" s="274"/>
      <c r="D112" s="276"/>
      <c r="E112" s="277"/>
      <c r="F112" s="278"/>
      <c r="G112" s="279"/>
      <c r="H112" s="276"/>
      <c r="I112" s="277"/>
      <c r="J112" s="276"/>
    </row>
    <row r="113" spans="1:14" ht="15.75" x14ac:dyDescent="0.25">
      <c r="A113" s="274"/>
      <c r="B113" s="275"/>
      <c r="C113" s="274"/>
      <c r="D113" s="276"/>
      <c r="E113" s="277"/>
      <c r="F113" s="278"/>
      <c r="G113" s="279"/>
      <c r="H113" s="276"/>
      <c r="I113" s="277"/>
      <c r="J113" s="276"/>
    </row>
    <row r="114" spans="1:14" ht="21" customHeight="1" x14ac:dyDescent="0.25">
      <c r="A114" s="4" t="s">
        <v>24</v>
      </c>
      <c r="H114" s="73" t="s">
        <v>25</v>
      </c>
    </row>
    <row r="115" spans="1:14" ht="16.7" customHeight="1" x14ac:dyDescent="0.25">
      <c r="A115" s="4" t="s">
        <v>68</v>
      </c>
      <c r="H115" s="73" t="s">
        <v>27</v>
      </c>
    </row>
    <row r="116" spans="1:14" ht="16.7" customHeight="1" x14ac:dyDescent="0.25">
      <c r="A116" s="4" t="s">
        <v>69</v>
      </c>
      <c r="H116" s="73" t="s">
        <v>29</v>
      </c>
    </row>
    <row r="117" spans="1:14" ht="18" customHeight="1" x14ac:dyDescent="0.25">
      <c r="A117" s="4" t="s">
        <v>30</v>
      </c>
      <c r="H117" s="73" t="s">
        <v>31</v>
      </c>
    </row>
    <row r="118" spans="1:14" ht="17.25" hidden="1" customHeight="1" x14ac:dyDescent="0.25">
      <c r="A118" s="4" t="s">
        <v>32</v>
      </c>
      <c r="H118" s="73"/>
    </row>
    <row r="119" spans="1:14" hidden="1" x14ac:dyDescent="0.25">
      <c r="A119" s="4" t="s">
        <v>33</v>
      </c>
      <c r="H119" s="73" t="s">
        <v>34</v>
      </c>
    </row>
    <row r="120" spans="1:14" x14ac:dyDescent="0.25">
      <c r="B120" s="15"/>
      <c r="E120" s="73"/>
    </row>
    <row r="121" spans="1:14" x14ac:dyDescent="0.25">
      <c r="B121" s="15"/>
      <c r="E121" s="73"/>
      <c r="J121" s="2"/>
      <c r="K121" s="2"/>
      <c r="L121" s="2"/>
      <c r="M121" s="2"/>
      <c r="N121" s="2"/>
    </row>
    <row r="122" spans="1:14" x14ac:dyDescent="0.25">
      <c r="B122" s="15"/>
      <c r="E122" s="73"/>
      <c r="J122" s="2"/>
      <c r="K122" s="2"/>
      <c r="L122" s="2"/>
      <c r="M122" s="2"/>
      <c r="N122" s="2"/>
    </row>
    <row r="123" spans="1:14" x14ac:dyDescent="0.25">
      <c r="E123" s="73"/>
      <c r="J123" s="2"/>
      <c r="K123" s="2"/>
      <c r="L123" s="2"/>
      <c r="M123" s="2"/>
      <c r="N123" s="2"/>
    </row>
    <row r="124" spans="1:14" x14ac:dyDescent="0.25">
      <c r="E124" s="73"/>
      <c r="J124" s="2"/>
      <c r="K124" s="2"/>
      <c r="L124" s="2"/>
      <c r="M124" s="2"/>
      <c r="N124" s="2"/>
    </row>
    <row r="125" spans="1:14" x14ac:dyDescent="0.25">
      <c r="B125" s="15"/>
      <c r="E125" s="73"/>
      <c r="J125" s="2"/>
      <c r="K125" s="2"/>
      <c r="L125" s="2"/>
      <c r="M125" s="2"/>
      <c r="N125" s="2"/>
    </row>
    <row r="126" spans="1:14" x14ac:dyDescent="0.25">
      <c r="B126" s="15"/>
      <c r="E126" s="73"/>
    </row>
    <row r="127" spans="1:14" x14ac:dyDescent="0.25">
      <c r="B127" s="15"/>
      <c r="E127" s="73"/>
    </row>
    <row r="128" spans="1:14" x14ac:dyDescent="0.25">
      <c r="E128" s="73"/>
    </row>
    <row r="129" spans="5:5" x14ac:dyDescent="0.25">
      <c r="E129" s="73"/>
    </row>
    <row r="130" spans="5:5" x14ac:dyDescent="0.25">
      <c r="E130" s="73"/>
    </row>
    <row r="131" spans="5:5" x14ac:dyDescent="0.25">
      <c r="E131" s="73"/>
    </row>
    <row r="132" spans="5:5" x14ac:dyDescent="0.25">
      <c r="E132" s="73"/>
    </row>
    <row r="133" spans="5:5" x14ac:dyDescent="0.25">
      <c r="E133" s="73"/>
    </row>
    <row r="134" spans="5:5" x14ac:dyDescent="0.25">
      <c r="E134" s="73"/>
    </row>
    <row r="135" spans="5:5" x14ac:dyDescent="0.25">
      <c r="E135" s="73"/>
    </row>
    <row r="136" spans="5:5" x14ac:dyDescent="0.25">
      <c r="E136" s="73"/>
    </row>
    <row r="137" spans="5:5" x14ac:dyDescent="0.25">
      <c r="E137" s="73"/>
    </row>
    <row r="138" spans="5:5" x14ac:dyDescent="0.25">
      <c r="E138" s="73"/>
    </row>
    <row r="139" spans="5:5" x14ac:dyDescent="0.25">
      <c r="E139" s="73"/>
    </row>
    <row r="140" spans="5:5" x14ac:dyDescent="0.25">
      <c r="E140" s="73"/>
    </row>
    <row r="141" spans="5:5" x14ac:dyDescent="0.25">
      <c r="E141" s="73"/>
    </row>
    <row r="142" spans="5:5" x14ac:dyDescent="0.25">
      <c r="E142" s="73"/>
    </row>
    <row r="143" spans="5:5" x14ac:dyDescent="0.25">
      <c r="E143" s="73"/>
    </row>
    <row r="144" spans="5:5" x14ac:dyDescent="0.25">
      <c r="E144" s="73"/>
    </row>
    <row r="145" spans="5:5" x14ac:dyDescent="0.25">
      <c r="E145" s="73"/>
    </row>
    <row r="146" spans="5:5" x14ac:dyDescent="0.25">
      <c r="E146" s="73"/>
    </row>
    <row r="147" spans="5:5" x14ac:dyDescent="0.25">
      <c r="E147" s="73"/>
    </row>
    <row r="148" spans="5:5" x14ac:dyDescent="0.25">
      <c r="E148" s="73"/>
    </row>
    <row r="149" spans="5:5" x14ac:dyDescent="0.25">
      <c r="E149" s="73"/>
    </row>
    <row r="150" spans="5:5" x14ac:dyDescent="0.25">
      <c r="E150" s="73"/>
    </row>
    <row r="151" spans="5:5" x14ac:dyDescent="0.25">
      <c r="E151" s="73"/>
    </row>
    <row r="152" spans="5:5" x14ac:dyDescent="0.25">
      <c r="E152" s="73"/>
    </row>
    <row r="153" spans="5:5" x14ac:dyDescent="0.25">
      <c r="E153" s="73"/>
    </row>
    <row r="154" spans="5:5" x14ac:dyDescent="0.25">
      <c r="E154" s="73"/>
    </row>
  </sheetData>
  <mergeCells count="9">
    <mergeCell ref="B73:J73"/>
    <mergeCell ref="B101:J101"/>
    <mergeCell ref="D3:I3"/>
    <mergeCell ref="A12:A13"/>
    <mergeCell ref="B12:B13"/>
    <mergeCell ref="C12:C13"/>
    <mergeCell ref="D12:E12"/>
    <mergeCell ref="F12:F13"/>
    <mergeCell ref="G12:I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workbookViewId="0">
      <selection activeCell="B3" sqref="B3"/>
    </sheetView>
  </sheetViews>
  <sheetFormatPr defaultRowHeight="15" x14ac:dyDescent="0.25"/>
  <cols>
    <col min="1" max="1" width="6.42578125" style="4" customWidth="1"/>
    <col min="2" max="2" width="45.42578125" style="4" customWidth="1"/>
    <col min="3" max="3" width="9.5703125" style="4" customWidth="1"/>
    <col min="4" max="4" width="15.140625" style="4" customWidth="1"/>
    <col min="5" max="5" width="11.140625" style="4" customWidth="1"/>
    <col min="6" max="6" width="18.140625" style="4" customWidth="1"/>
    <col min="7" max="7" width="12.7109375" style="4" customWidth="1"/>
    <col min="8" max="256" width="9.140625" style="4"/>
    <col min="257" max="257" width="6.42578125" style="4" customWidth="1"/>
    <col min="258" max="258" width="45.42578125" style="4" customWidth="1"/>
    <col min="259" max="259" width="9.5703125" style="4" customWidth="1"/>
    <col min="260" max="260" width="15.140625" style="4" customWidth="1"/>
    <col min="261" max="261" width="11.140625" style="4" customWidth="1"/>
    <col min="262" max="262" width="18.140625" style="4" customWidth="1"/>
    <col min="263" max="263" width="12.7109375" style="4" customWidth="1"/>
    <col min="264" max="512" width="9.140625" style="4"/>
    <col min="513" max="513" width="6.42578125" style="4" customWidth="1"/>
    <col min="514" max="514" width="45.42578125" style="4" customWidth="1"/>
    <col min="515" max="515" width="9.5703125" style="4" customWidth="1"/>
    <col min="516" max="516" width="15.140625" style="4" customWidth="1"/>
    <col min="517" max="517" width="11.140625" style="4" customWidth="1"/>
    <col min="518" max="518" width="18.140625" style="4" customWidth="1"/>
    <col min="519" max="519" width="12.7109375" style="4" customWidth="1"/>
    <col min="520" max="768" width="9.140625" style="4"/>
    <col min="769" max="769" width="6.42578125" style="4" customWidth="1"/>
    <col min="770" max="770" width="45.42578125" style="4" customWidth="1"/>
    <col min="771" max="771" width="9.5703125" style="4" customWidth="1"/>
    <col min="772" max="772" width="15.140625" style="4" customWidth="1"/>
    <col min="773" max="773" width="11.140625" style="4" customWidth="1"/>
    <col min="774" max="774" width="18.140625" style="4" customWidth="1"/>
    <col min="775" max="775" width="12.7109375" style="4" customWidth="1"/>
    <col min="776" max="1024" width="9.140625" style="4"/>
    <col min="1025" max="1025" width="6.42578125" style="4" customWidth="1"/>
    <col min="1026" max="1026" width="45.42578125" style="4" customWidth="1"/>
    <col min="1027" max="1027" width="9.5703125" style="4" customWidth="1"/>
    <col min="1028" max="1028" width="15.140625" style="4" customWidth="1"/>
    <col min="1029" max="1029" width="11.140625" style="4" customWidth="1"/>
    <col min="1030" max="1030" width="18.140625" style="4" customWidth="1"/>
    <col min="1031" max="1031" width="12.7109375" style="4" customWidth="1"/>
    <col min="1032" max="1280" width="9.140625" style="4"/>
    <col min="1281" max="1281" width="6.42578125" style="4" customWidth="1"/>
    <col min="1282" max="1282" width="45.42578125" style="4" customWidth="1"/>
    <col min="1283" max="1283" width="9.5703125" style="4" customWidth="1"/>
    <col min="1284" max="1284" width="15.140625" style="4" customWidth="1"/>
    <col min="1285" max="1285" width="11.140625" style="4" customWidth="1"/>
    <col min="1286" max="1286" width="18.140625" style="4" customWidth="1"/>
    <col min="1287" max="1287" width="12.7109375" style="4" customWidth="1"/>
    <col min="1288" max="1536" width="9.140625" style="4"/>
    <col min="1537" max="1537" width="6.42578125" style="4" customWidth="1"/>
    <col min="1538" max="1538" width="45.42578125" style="4" customWidth="1"/>
    <col min="1539" max="1539" width="9.5703125" style="4" customWidth="1"/>
    <col min="1540" max="1540" width="15.140625" style="4" customWidth="1"/>
    <col min="1541" max="1541" width="11.140625" style="4" customWidth="1"/>
    <col min="1542" max="1542" width="18.140625" style="4" customWidth="1"/>
    <col min="1543" max="1543" width="12.7109375" style="4" customWidth="1"/>
    <col min="1544" max="1792" width="9.140625" style="4"/>
    <col min="1793" max="1793" width="6.42578125" style="4" customWidth="1"/>
    <col min="1794" max="1794" width="45.42578125" style="4" customWidth="1"/>
    <col min="1795" max="1795" width="9.5703125" style="4" customWidth="1"/>
    <col min="1796" max="1796" width="15.140625" style="4" customWidth="1"/>
    <col min="1797" max="1797" width="11.140625" style="4" customWidth="1"/>
    <col min="1798" max="1798" width="18.140625" style="4" customWidth="1"/>
    <col min="1799" max="1799" width="12.7109375" style="4" customWidth="1"/>
    <col min="1800" max="2048" width="9.140625" style="4"/>
    <col min="2049" max="2049" width="6.42578125" style="4" customWidth="1"/>
    <col min="2050" max="2050" width="45.42578125" style="4" customWidth="1"/>
    <col min="2051" max="2051" width="9.5703125" style="4" customWidth="1"/>
    <col min="2052" max="2052" width="15.140625" style="4" customWidth="1"/>
    <col min="2053" max="2053" width="11.140625" style="4" customWidth="1"/>
    <col min="2054" max="2054" width="18.140625" style="4" customWidth="1"/>
    <col min="2055" max="2055" width="12.7109375" style="4" customWidth="1"/>
    <col min="2056" max="2304" width="9.140625" style="4"/>
    <col min="2305" max="2305" width="6.42578125" style="4" customWidth="1"/>
    <col min="2306" max="2306" width="45.42578125" style="4" customWidth="1"/>
    <col min="2307" max="2307" width="9.5703125" style="4" customWidth="1"/>
    <col min="2308" max="2308" width="15.140625" style="4" customWidth="1"/>
    <col min="2309" max="2309" width="11.140625" style="4" customWidth="1"/>
    <col min="2310" max="2310" width="18.140625" style="4" customWidth="1"/>
    <col min="2311" max="2311" width="12.7109375" style="4" customWidth="1"/>
    <col min="2312" max="2560" width="9.140625" style="4"/>
    <col min="2561" max="2561" width="6.42578125" style="4" customWidth="1"/>
    <col min="2562" max="2562" width="45.42578125" style="4" customWidth="1"/>
    <col min="2563" max="2563" width="9.5703125" style="4" customWidth="1"/>
    <col min="2564" max="2564" width="15.140625" style="4" customWidth="1"/>
    <col min="2565" max="2565" width="11.140625" style="4" customWidth="1"/>
    <col min="2566" max="2566" width="18.140625" style="4" customWidth="1"/>
    <col min="2567" max="2567" width="12.7109375" style="4" customWidth="1"/>
    <col min="2568" max="2816" width="9.140625" style="4"/>
    <col min="2817" max="2817" width="6.42578125" style="4" customWidth="1"/>
    <col min="2818" max="2818" width="45.42578125" style="4" customWidth="1"/>
    <col min="2819" max="2819" width="9.5703125" style="4" customWidth="1"/>
    <col min="2820" max="2820" width="15.140625" style="4" customWidth="1"/>
    <col min="2821" max="2821" width="11.140625" style="4" customWidth="1"/>
    <col min="2822" max="2822" width="18.140625" style="4" customWidth="1"/>
    <col min="2823" max="2823" width="12.7109375" style="4" customWidth="1"/>
    <col min="2824" max="3072" width="9.140625" style="4"/>
    <col min="3073" max="3073" width="6.42578125" style="4" customWidth="1"/>
    <col min="3074" max="3074" width="45.42578125" style="4" customWidth="1"/>
    <col min="3075" max="3075" width="9.5703125" style="4" customWidth="1"/>
    <col min="3076" max="3076" width="15.140625" style="4" customWidth="1"/>
    <col min="3077" max="3077" width="11.140625" style="4" customWidth="1"/>
    <col min="3078" max="3078" width="18.140625" style="4" customWidth="1"/>
    <col min="3079" max="3079" width="12.7109375" style="4" customWidth="1"/>
    <col min="3080" max="3328" width="9.140625" style="4"/>
    <col min="3329" max="3329" width="6.42578125" style="4" customWidth="1"/>
    <col min="3330" max="3330" width="45.42578125" style="4" customWidth="1"/>
    <col min="3331" max="3331" width="9.5703125" style="4" customWidth="1"/>
    <col min="3332" max="3332" width="15.140625" style="4" customWidth="1"/>
    <col min="3333" max="3333" width="11.140625" style="4" customWidth="1"/>
    <col min="3334" max="3334" width="18.140625" style="4" customWidth="1"/>
    <col min="3335" max="3335" width="12.7109375" style="4" customWidth="1"/>
    <col min="3336" max="3584" width="9.140625" style="4"/>
    <col min="3585" max="3585" width="6.42578125" style="4" customWidth="1"/>
    <col min="3586" max="3586" width="45.42578125" style="4" customWidth="1"/>
    <col min="3587" max="3587" width="9.5703125" style="4" customWidth="1"/>
    <col min="3588" max="3588" width="15.140625" style="4" customWidth="1"/>
    <col min="3589" max="3589" width="11.140625" style="4" customWidth="1"/>
    <col min="3590" max="3590" width="18.140625" style="4" customWidth="1"/>
    <col min="3591" max="3591" width="12.7109375" style="4" customWidth="1"/>
    <col min="3592" max="3840" width="9.140625" style="4"/>
    <col min="3841" max="3841" width="6.42578125" style="4" customWidth="1"/>
    <col min="3842" max="3842" width="45.42578125" style="4" customWidth="1"/>
    <col min="3843" max="3843" width="9.5703125" style="4" customWidth="1"/>
    <col min="3844" max="3844" width="15.140625" style="4" customWidth="1"/>
    <col min="3845" max="3845" width="11.140625" style="4" customWidth="1"/>
    <col min="3846" max="3846" width="18.140625" style="4" customWidth="1"/>
    <col min="3847" max="3847" width="12.7109375" style="4" customWidth="1"/>
    <col min="3848" max="4096" width="9.140625" style="4"/>
    <col min="4097" max="4097" width="6.42578125" style="4" customWidth="1"/>
    <col min="4098" max="4098" width="45.42578125" style="4" customWidth="1"/>
    <col min="4099" max="4099" width="9.5703125" style="4" customWidth="1"/>
    <col min="4100" max="4100" width="15.140625" style="4" customWidth="1"/>
    <col min="4101" max="4101" width="11.140625" style="4" customWidth="1"/>
    <col min="4102" max="4102" width="18.140625" style="4" customWidth="1"/>
    <col min="4103" max="4103" width="12.7109375" style="4" customWidth="1"/>
    <col min="4104" max="4352" width="9.140625" style="4"/>
    <col min="4353" max="4353" width="6.42578125" style="4" customWidth="1"/>
    <col min="4354" max="4354" width="45.42578125" style="4" customWidth="1"/>
    <col min="4355" max="4355" width="9.5703125" style="4" customWidth="1"/>
    <col min="4356" max="4356" width="15.140625" style="4" customWidth="1"/>
    <col min="4357" max="4357" width="11.140625" style="4" customWidth="1"/>
    <col min="4358" max="4358" width="18.140625" style="4" customWidth="1"/>
    <col min="4359" max="4359" width="12.7109375" style="4" customWidth="1"/>
    <col min="4360" max="4608" width="9.140625" style="4"/>
    <col min="4609" max="4609" width="6.42578125" style="4" customWidth="1"/>
    <col min="4610" max="4610" width="45.42578125" style="4" customWidth="1"/>
    <col min="4611" max="4611" width="9.5703125" style="4" customWidth="1"/>
    <col min="4612" max="4612" width="15.140625" style="4" customWidth="1"/>
    <col min="4613" max="4613" width="11.140625" style="4" customWidth="1"/>
    <col min="4614" max="4614" width="18.140625" style="4" customWidth="1"/>
    <col min="4615" max="4615" width="12.7109375" style="4" customWidth="1"/>
    <col min="4616" max="4864" width="9.140625" style="4"/>
    <col min="4865" max="4865" width="6.42578125" style="4" customWidth="1"/>
    <col min="4866" max="4866" width="45.42578125" style="4" customWidth="1"/>
    <col min="4867" max="4867" width="9.5703125" style="4" customWidth="1"/>
    <col min="4868" max="4868" width="15.140625" style="4" customWidth="1"/>
    <col min="4869" max="4869" width="11.140625" style="4" customWidth="1"/>
    <col min="4870" max="4870" width="18.140625" style="4" customWidth="1"/>
    <col min="4871" max="4871" width="12.7109375" style="4" customWidth="1"/>
    <col min="4872" max="5120" width="9.140625" style="4"/>
    <col min="5121" max="5121" width="6.42578125" style="4" customWidth="1"/>
    <col min="5122" max="5122" width="45.42578125" style="4" customWidth="1"/>
    <col min="5123" max="5123" width="9.5703125" style="4" customWidth="1"/>
    <col min="5124" max="5124" width="15.140625" style="4" customWidth="1"/>
    <col min="5125" max="5125" width="11.140625" style="4" customWidth="1"/>
    <col min="5126" max="5126" width="18.140625" style="4" customWidth="1"/>
    <col min="5127" max="5127" width="12.7109375" style="4" customWidth="1"/>
    <col min="5128" max="5376" width="9.140625" style="4"/>
    <col min="5377" max="5377" width="6.42578125" style="4" customWidth="1"/>
    <col min="5378" max="5378" width="45.42578125" style="4" customWidth="1"/>
    <col min="5379" max="5379" width="9.5703125" style="4" customWidth="1"/>
    <col min="5380" max="5380" width="15.140625" style="4" customWidth="1"/>
    <col min="5381" max="5381" width="11.140625" style="4" customWidth="1"/>
    <col min="5382" max="5382" width="18.140625" style="4" customWidth="1"/>
    <col min="5383" max="5383" width="12.7109375" style="4" customWidth="1"/>
    <col min="5384" max="5632" width="9.140625" style="4"/>
    <col min="5633" max="5633" width="6.42578125" style="4" customWidth="1"/>
    <col min="5634" max="5634" width="45.42578125" style="4" customWidth="1"/>
    <col min="5635" max="5635" width="9.5703125" style="4" customWidth="1"/>
    <col min="5636" max="5636" width="15.140625" style="4" customWidth="1"/>
    <col min="5637" max="5637" width="11.140625" style="4" customWidth="1"/>
    <col min="5638" max="5638" width="18.140625" style="4" customWidth="1"/>
    <col min="5639" max="5639" width="12.7109375" style="4" customWidth="1"/>
    <col min="5640" max="5888" width="9.140625" style="4"/>
    <col min="5889" max="5889" width="6.42578125" style="4" customWidth="1"/>
    <col min="5890" max="5890" width="45.42578125" style="4" customWidth="1"/>
    <col min="5891" max="5891" width="9.5703125" style="4" customWidth="1"/>
    <col min="5892" max="5892" width="15.140625" style="4" customWidth="1"/>
    <col min="5893" max="5893" width="11.140625" style="4" customWidth="1"/>
    <col min="5894" max="5894" width="18.140625" style="4" customWidth="1"/>
    <col min="5895" max="5895" width="12.7109375" style="4" customWidth="1"/>
    <col min="5896" max="6144" width="9.140625" style="4"/>
    <col min="6145" max="6145" width="6.42578125" style="4" customWidth="1"/>
    <col min="6146" max="6146" width="45.42578125" style="4" customWidth="1"/>
    <col min="6147" max="6147" width="9.5703125" style="4" customWidth="1"/>
    <col min="6148" max="6148" width="15.140625" style="4" customWidth="1"/>
    <col min="6149" max="6149" width="11.140625" style="4" customWidth="1"/>
    <col min="6150" max="6150" width="18.140625" style="4" customWidth="1"/>
    <col min="6151" max="6151" width="12.7109375" style="4" customWidth="1"/>
    <col min="6152" max="6400" width="9.140625" style="4"/>
    <col min="6401" max="6401" width="6.42578125" style="4" customWidth="1"/>
    <col min="6402" max="6402" width="45.42578125" style="4" customWidth="1"/>
    <col min="6403" max="6403" width="9.5703125" style="4" customWidth="1"/>
    <col min="6404" max="6404" width="15.140625" style="4" customWidth="1"/>
    <col min="6405" max="6405" width="11.140625" style="4" customWidth="1"/>
    <col min="6406" max="6406" width="18.140625" style="4" customWidth="1"/>
    <col min="6407" max="6407" width="12.7109375" style="4" customWidth="1"/>
    <col min="6408" max="6656" width="9.140625" style="4"/>
    <col min="6657" max="6657" width="6.42578125" style="4" customWidth="1"/>
    <col min="6658" max="6658" width="45.42578125" style="4" customWidth="1"/>
    <col min="6659" max="6659" width="9.5703125" style="4" customWidth="1"/>
    <col min="6660" max="6660" width="15.140625" style="4" customWidth="1"/>
    <col min="6661" max="6661" width="11.140625" style="4" customWidth="1"/>
    <col min="6662" max="6662" width="18.140625" style="4" customWidth="1"/>
    <col min="6663" max="6663" width="12.7109375" style="4" customWidth="1"/>
    <col min="6664" max="6912" width="9.140625" style="4"/>
    <col min="6913" max="6913" width="6.42578125" style="4" customWidth="1"/>
    <col min="6914" max="6914" width="45.42578125" style="4" customWidth="1"/>
    <col min="6915" max="6915" width="9.5703125" style="4" customWidth="1"/>
    <col min="6916" max="6916" width="15.140625" style="4" customWidth="1"/>
    <col min="6917" max="6917" width="11.140625" style="4" customWidth="1"/>
    <col min="6918" max="6918" width="18.140625" style="4" customWidth="1"/>
    <col min="6919" max="6919" width="12.7109375" style="4" customWidth="1"/>
    <col min="6920" max="7168" width="9.140625" style="4"/>
    <col min="7169" max="7169" width="6.42578125" style="4" customWidth="1"/>
    <col min="7170" max="7170" width="45.42578125" style="4" customWidth="1"/>
    <col min="7171" max="7171" width="9.5703125" style="4" customWidth="1"/>
    <col min="7172" max="7172" width="15.140625" style="4" customWidth="1"/>
    <col min="7173" max="7173" width="11.140625" style="4" customWidth="1"/>
    <col min="7174" max="7174" width="18.140625" style="4" customWidth="1"/>
    <col min="7175" max="7175" width="12.7109375" style="4" customWidth="1"/>
    <col min="7176" max="7424" width="9.140625" style="4"/>
    <col min="7425" max="7425" width="6.42578125" style="4" customWidth="1"/>
    <col min="7426" max="7426" width="45.42578125" style="4" customWidth="1"/>
    <col min="7427" max="7427" width="9.5703125" style="4" customWidth="1"/>
    <col min="7428" max="7428" width="15.140625" style="4" customWidth="1"/>
    <col min="7429" max="7429" width="11.140625" style="4" customWidth="1"/>
    <col min="7430" max="7430" width="18.140625" style="4" customWidth="1"/>
    <col min="7431" max="7431" width="12.7109375" style="4" customWidth="1"/>
    <col min="7432" max="7680" width="9.140625" style="4"/>
    <col min="7681" max="7681" width="6.42578125" style="4" customWidth="1"/>
    <col min="7682" max="7682" width="45.42578125" style="4" customWidth="1"/>
    <col min="7683" max="7683" width="9.5703125" style="4" customWidth="1"/>
    <col min="7684" max="7684" width="15.140625" style="4" customWidth="1"/>
    <col min="7685" max="7685" width="11.140625" style="4" customWidth="1"/>
    <col min="7686" max="7686" width="18.140625" style="4" customWidth="1"/>
    <col min="7687" max="7687" width="12.7109375" style="4" customWidth="1"/>
    <col min="7688" max="7936" width="9.140625" style="4"/>
    <col min="7937" max="7937" width="6.42578125" style="4" customWidth="1"/>
    <col min="7938" max="7938" width="45.42578125" style="4" customWidth="1"/>
    <col min="7939" max="7939" width="9.5703125" style="4" customWidth="1"/>
    <col min="7940" max="7940" width="15.140625" style="4" customWidth="1"/>
    <col min="7941" max="7941" width="11.140625" style="4" customWidth="1"/>
    <col min="7942" max="7942" width="18.140625" style="4" customWidth="1"/>
    <col min="7943" max="7943" width="12.7109375" style="4" customWidth="1"/>
    <col min="7944" max="8192" width="9.140625" style="4"/>
    <col min="8193" max="8193" width="6.42578125" style="4" customWidth="1"/>
    <col min="8194" max="8194" width="45.42578125" style="4" customWidth="1"/>
    <col min="8195" max="8195" width="9.5703125" style="4" customWidth="1"/>
    <col min="8196" max="8196" width="15.140625" style="4" customWidth="1"/>
    <col min="8197" max="8197" width="11.140625" style="4" customWidth="1"/>
    <col min="8198" max="8198" width="18.140625" style="4" customWidth="1"/>
    <col min="8199" max="8199" width="12.7109375" style="4" customWidth="1"/>
    <col min="8200" max="8448" width="9.140625" style="4"/>
    <col min="8449" max="8449" width="6.42578125" style="4" customWidth="1"/>
    <col min="8450" max="8450" width="45.42578125" style="4" customWidth="1"/>
    <col min="8451" max="8451" width="9.5703125" style="4" customWidth="1"/>
    <col min="8452" max="8452" width="15.140625" style="4" customWidth="1"/>
    <col min="8453" max="8453" width="11.140625" style="4" customWidth="1"/>
    <col min="8454" max="8454" width="18.140625" style="4" customWidth="1"/>
    <col min="8455" max="8455" width="12.7109375" style="4" customWidth="1"/>
    <col min="8456" max="8704" width="9.140625" style="4"/>
    <col min="8705" max="8705" width="6.42578125" style="4" customWidth="1"/>
    <col min="8706" max="8706" width="45.42578125" style="4" customWidth="1"/>
    <col min="8707" max="8707" width="9.5703125" style="4" customWidth="1"/>
    <col min="8708" max="8708" width="15.140625" style="4" customWidth="1"/>
    <col min="8709" max="8709" width="11.140625" style="4" customWidth="1"/>
    <col min="8710" max="8710" width="18.140625" style="4" customWidth="1"/>
    <col min="8711" max="8711" width="12.7109375" style="4" customWidth="1"/>
    <col min="8712" max="8960" width="9.140625" style="4"/>
    <col min="8961" max="8961" width="6.42578125" style="4" customWidth="1"/>
    <col min="8962" max="8962" width="45.42578125" style="4" customWidth="1"/>
    <col min="8963" max="8963" width="9.5703125" style="4" customWidth="1"/>
    <col min="8964" max="8964" width="15.140625" style="4" customWidth="1"/>
    <col min="8965" max="8965" width="11.140625" style="4" customWidth="1"/>
    <col min="8966" max="8966" width="18.140625" style="4" customWidth="1"/>
    <col min="8967" max="8967" width="12.7109375" style="4" customWidth="1"/>
    <col min="8968" max="9216" width="9.140625" style="4"/>
    <col min="9217" max="9217" width="6.42578125" style="4" customWidth="1"/>
    <col min="9218" max="9218" width="45.42578125" style="4" customWidth="1"/>
    <col min="9219" max="9219" width="9.5703125" style="4" customWidth="1"/>
    <col min="9220" max="9220" width="15.140625" style="4" customWidth="1"/>
    <col min="9221" max="9221" width="11.140625" style="4" customWidth="1"/>
    <col min="9222" max="9222" width="18.140625" style="4" customWidth="1"/>
    <col min="9223" max="9223" width="12.7109375" style="4" customWidth="1"/>
    <col min="9224" max="9472" width="9.140625" style="4"/>
    <col min="9473" max="9473" width="6.42578125" style="4" customWidth="1"/>
    <col min="9474" max="9474" width="45.42578125" style="4" customWidth="1"/>
    <col min="9475" max="9475" width="9.5703125" style="4" customWidth="1"/>
    <col min="9476" max="9476" width="15.140625" style="4" customWidth="1"/>
    <col min="9477" max="9477" width="11.140625" style="4" customWidth="1"/>
    <col min="9478" max="9478" width="18.140625" style="4" customWidth="1"/>
    <col min="9479" max="9479" width="12.7109375" style="4" customWidth="1"/>
    <col min="9480" max="9728" width="9.140625" style="4"/>
    <col min="9729" max="9729" width="6.42578125" style="4" customWidth="1"/>
    <col min="9730" max="9730" width="45.42578125" style="4" customWidth="1"/>
    <col min="9731" max="9731" width="9.5703125" style="4" customWidth="1"/>
    <col min="9732" max="9732" width="15.140625" style="4" customWidth="1"/>
    <col min="9733" max="9733" width="11.140625" style="4" customWidth="1"/>
    <col min="9734" max="9734" width="18.140625" style="4" customWidth="1"/>
    <col min="9735" max="9735" width="12.7109375" style="4" customWidth="1"/>
    <col min="9736" max="9984" width="9.140625" style="4"/>
    <col min="9985" max="9985" width="6.42578125" style="4" customWidth="1"/>
    <col min="9986" max="9986" width="45.42578125" style="4" customWidth="1"/>
    <col min="9987" max="9987" width="9.5703125" style="4" customWidth="1"/>
    <col min="9988" max="9988" width="15.140625" style="4" customWidth="1"/>
    <col min="9989" max="9989" width="11.140625" style="4" customWidth="1"/>
    <col min="9990" max="9990" width="18.140625" style="4" customWidth="1"/>
    <col min="9991" max="9991" width="12.7109375" style="4" customWidth="1"/>
    <col min="9992" max="10240" width="9.140625" style="4"/>
    <col min="10241" max="10241" width="6.42578125" style="4" customWidth="1"/>
    <col min="10242" max="10242" width="45.42578125" style="4" customWidth="1"/>
    <col min="10243" max="10243" width="9.5703125" style="4" customWidth="1"/>
    <col min="10244" max="10244" width="15.140625" style="4" customWidth="1"/>
    <col min="10245" max="10245" width="11.140625" style="4" customWidth="1"/>
    <col min="10246" max="10246" width="18.140625" style="4" customWidth="1"/>
    <col min="10247" max="10247" width="12.7109375" style="4" customWidth="1"/>
    <col min="10248" max="10496" width="9.140625" style="4"/>
    <col min="10497" max="10497" width="6.42578125" style="4" customWidth="1"/>
    <col min="10498" max="10498" width="45.42578125" style="4" customWidth="1"/>
    <col min="10499" max="10499" width="9.5703125" style="4" customWidth="1"/>
    <col min="10500" max="10500" width="15.140625" style="4" customWidth="1"/>
    <col min="10501" max="10501" width="11.140625" style="4" customWidth="1"/>
    <col min="10502" max="10502" width="18.140625" style="4" customWidth="1"/>
    <col min="10503" max="10503" width="12.7109375" style="4" customWidth="1"/>
    <col min="10504" max="10752" width="9.140625" style="4"/>
    <col min="10753" max="10753" width="6.42578125" style="4" customWidth="1"/>
    <col min="10754" max="10754" width="45.42578125" style="4" customWidth="1"/>
    <col min="10755" max="10755" width="9.5703125" style="4" customWidth="1"/>
    <col min="10756" max="10756" width="15.140625" style="4" customWidth="1"/>
    <col min="10757" max="10757" width="11.140625" style="4" customWidth="1"/>
    <col min="10758" max="10758" width="18.140625" style="4" customWidth="1"/>
    <col min="10759" max="10759" width="12.7109375" style="4" customWidth="1"/>
    <col min="10760" max="11008" width="9.140625" style="4"/>
    <col min="11009" max="11009" width="6.42578125" style="4" customWidth="1"/>
    <col min="11010" max="11010" width="45.42578125" style="4" customWidth="1"/>
    <col min="11011" max="11011" width="9.5703125" style="4" customWidth="1"/>
    <col min="11012" max="11012" width="15.140625" style="4" customWidth="1"/>
    <col min="11013" max="11013" width="11.140625" style="4" customWidth="1"/>
    <col min="11014" max="11014" width="18.140625" style="4" customWidth="1"/>
    <col min="11015" max="11015" width="12.7109375" style="4" customWidth="1"/>
    <col min="11016" max="11264" width="9.140625" style="4"/>
    <col min="11265" max="11265" width="6.42578125" style="4" customWidth="1"/>
    <col min="11266" max="11266" width="45.42578125" style="4" customWidth="1"/>
    <col min="11267" max="11267" width="9.5703125" style="4" customWidth="1"/>
    <col min="11268" max="11268" width="15.140625" style="4" customWidth="1"/>
    <col min="11269" max="11269" width="11.140625" style="4" customWidth="1"/>
    <col min="11270" max="11270" width="18.140625" style="4" customWidth="1"/>
    <col min="11271" max="11271" width="12.7109375" style="4" customWidth="1"/>
    <col min="11272" max="11520" width="9.140625" style="4"/>
    <col min="11521" max="11521" width="6.42578125" style="4" customWidth="1"/>
    <col min="11522" max="11522" width="45.42578125" style="4" customWidth="1"/>
    <col min="11523" max="11523" width="9.5703125" style="4" customWidth="1"/>
    <col min="11524" max="11524" width="15.140625" style="4" customWidth="1"/>
    <col min="11525" max="11525" width="11.140625" style="4" customWidth="1"/>
    <col min="11526" max="11526" width="18.140625" style="4" customWidth="1"/>
    <col min="11527" max="11527" width="12.7109375" style="4" customWidth="1"/>
    <col min="11528" max="11776" width="9.140625" style="4"/>
    <col min="11777" max="11777" width="6.42578125" style="4" customWidth="1"/>
    <col min="11778" max="11778" width="45.42578125" style="4" customWidth="1"/>
    <col min="11779" max="11779" width="9.5703125" style="4" customWidth="1"/>
    <col min="11780" max="11780" width="15.140625" style="4" customWidth="1"/>
    <col min="11781" max="11781" width="11.140625" style="4" customWidth="1"/>
    <col min="11782" max="11782" width="18.140625" style="4" customWidth="1"/>
    <col min="11783" max="11783" width="12.7109375" style="4" customWidth="1"/>
    <col min="11784" max="12032" width="9.140625" style="4"/>
    <col min="12033" max="12033" width="6.42578125" style="4" customWidth="1"/>
    <col min="12034" max="12034" width="45.42578125" style="4" customWidth="1"/>
    <col min="12035" max="12035" width="9.5703125" style="4" customWidth="1"/>
    <col min="12036" max="12036" width="15.140625" style="4" customWidth="1"/>
    <col min="12037" max="12037" width="11.140625" style="4" customWidth="1"/>
    <col min="12038" max="12038" width="18.140625" style="4" customWidth="1"/>
    <col min="12039" max="12039" width="12.7109375" style="4" customWidth="1"/>
    <col min="12040" max="12288" width="9.140625" style="4"/>
    <col min="12289" max="12289" width="6.42578125" style="4" customWidth="1"/>
    <col min="12290" max="12290" width="45.42578125" style="4" customWidth="1"/>
    <col min="12291" max="12291" width="9.5703125" style="4" customWidth="1"/>
    <col min="12292" max="12292" width="15.140625" style="4" customWidth="1"/>
    <col min="12293" max="12293" width="11.140625" style="4" customWidth="1"/>
    <col min="12294" max="12294" width="18.140625" style="4" customWidth="1"/>
    <col min="12295" max="12295" width="12.7109375" style="4" customWidth="1"/>
    <col min="12296" max="12544" width="9.140625" style="4"/>
    <col min="12545" max="12545" width="6.42578125" style="4" customWidth="1"/>
    <col min="12546" max="12546" width="45.42578125" style="4" customWidth="1"/>
    <col min="12547" max="12547" width="9.5703125" style="4" customWidth="1"/>
    <col min="12548" max="12548" width="15.140625" style="4" customWidth="1"/>
    <col min="12549" max="12549" width="11.140625" style="4" customWidth="1"/>
    <col min="12550" max="12550" width="18.140625" style="4" customWidth="1"/>
    <col min="12551" max="12551" width="12.7109375" style="4" customWidth="1"/>
    <col min="12552" max="12800" width="9.140625" style="4"/>
    <col min="12801" max="12801" width="6.42578125" style="4" customWidth="1"/>
    <col min="12802" max="12802" width="45.42578125" style="4" customWidth="1"/>
    <col min="12803" max="12803" width="9.5703125" style="4" customWidth="1"/>
    <col min="12804" max="12804" width="15.140625" style="4" customWidth="1"/>
    <col min="12805" max="12805" width="11.140625" style="4" customWidth="1"/>
    <col min="12806" max="12806" width="18.140625" style="4" customWidth="1"/>
    <col min="12807" max="12807" width="12.7109375" style="4" customWidth="1"/>
    <col min="12808" max="13056" width="9.140625" style="4"/>
    <col min="13057" max="13057" width="6.42578125" style="4" customWidth="1"/>
    <col min="13058" max="13058" width="45.42578125" style="4" customWidth="1"/>
    <col min="13059" max="13059" width="9.5703125" style="4" customWidth="1"/>
    <col min="13060" max="13060" width="15.140625" style="4" customWidth="1"/>
    <col min="13061" max="13061" width="11.140625" style="4" customWidth="1"/>
    <col min="13062" max="13062" width="18.140625" style="4" customWidth="1"/>
    <col min="13063" max="13063" width="12.7109375" style="4" customWidth="1"/>
    <col min="13064" max="13312" width="9.140625" style="4"/>
    <col min="13313" max="13313" width="6.42578125" style="4" customWidth="1"/>
    <col min="13314" max="13314" width="45.42578125" style="4" customWidth="1"/>
    <col min="13315" max="13315" width="9.5703125" style="4" customWidth="1"/>
    <col min="13316" max="13316" width="15.140625" style="4" customWidth="1"/>
    <col min="13317" max="13317" width="11.140625" style="4" customWidth="1"/>
    <col min="13318" max="13318" width="18.140625" style="4" customWidth="1"/>
    <col min="13319" max="13319" width="12.7109375" style="4" customWidth="1"/>
    <col min="13320" max="13568" width="9.140625" style="4"/>
    <col min="13569" max="13569" width="6.42578125" style="4" customWidth="1"/>
    <col min="13570" max="13570" width="45.42578125" style="4" customWidth="1"/>
    <col min="13571" max="13571" width="9.5703125" style="4" customWidth="1"/>
    <col min="13572" max="13572" width="15.140625" style="4" customWidth="1"/>
    <col min="13573" max="13573" width="11.140625" style="4" customWidth="1"/>
    <col min="13574" max="13574" width="18.140625" style="4" customWidth="1"/>
    <col min="13575" max="13575" width="12.7109375" style="4" customWidth="1"/>
    <col min="13576" max="13824" width="9.140625" style="4"/>
    <col min="13825" max="13825" width="6.42578125" style="4" customWidth="1"/>
    <col min="13826" max="13826" width="45.42578125" style="4" customWidth="1"/>
    <col min="13827" max="13827" width="9.5703125" style="4" customWidth="1"/>
    <col min="13828" max="13828" width="15.140625" style="4" customWidth="1"/>
    <col min="13829" max="13829" width="11.140625" style="4" customWidth="1"/>
    <col min="13830" max="13830" width="18.140625" style="4" customWidth="1"/>
    <col min="13831" max="13831" width="12.7109375" style="4" customWidth="1"/>
    <col min="13832" max="14080" width="9.140625" style="4"/>
    <col min="14081" max="14081" width="6.42578125" style="4" customWidth="1"/>
    <col min="14082" max="14082" width="45.42578125" style="4" customWidth="1"/>
    <col min="14083" max="14083" width="9.5703125" style="4" customWidth="1"/>
    <col min="14084" max="14084" width="15.140625" style="4" customWidth="1"/>
    <col min="14085" max="14085" width="11.140625" style="4" customWidth="1"/>
    <col min="14086" max="14086" width="18.140625" style="4" customWidth="1"/>
    <col min="14087" max="14087" width="12.7109375" style="4" customWidth="1"/>
    <col min="14088" max="14336" width="9.140625" style="4"/>
    <col min="14337" max="14337" width="6.42578125" style="4" customWidth="1"/>
    <col min="14338" max="14338" width="45.42578125" style="4" customWidth="1"/>
    <col min="14339" max="14339" width="9.5703125" style="4" customWidth="1"/>
    <col min="14340" max="14340" width="15.140625" style="4" customWidth="1"/>
    <col min="14341" max="14341" width="11.140625" style="4" customWidth="1"/>
    <col min="14342" max="14342" width="18.140625" style="4" customWidth="1"/>
    <col min="14343" max="14343" width="12.7109375" style="4" customWidth="1"/>
    <col min="14344" max="14592" width="9.140625" style="4"/>
    <col min="14593" max="14593" width="6.42578125" style="4" customWidth="1"/>
    <col min="14594" max="14594" width="45.42578125" style="4" customWidth="1"/>
    <col min="14595" max="14595" width="9.5703125" style="4" customWidth="1"/>
    <col min="14596" max="14596" width="15.140625" style="4" customWidth="1"/>
    <col min="14597" max="14597" width="11.140625" style="4" customWidth="1"/>
    <col min="14598" max="14598" width="18.140625" style="4" customWidth="1"/>
    <col min="14599" max="14599" width="12.7109375" style="4" customWidth="1"/>
    <col min="14600" max="14848" width="9.140625" style="4"/>
    <col min="14849" max="14849" width="6.42578125" style="4" customWidth="1"/>
    <col min="14850" max="14850" width="45.42578125" style="4" customWidth="1"/>
    <col min="14851" max="14851" width="9.5703125" style="4" customWidth="1"/>
    <col min="14852" max="14852" width="15.140625" style="4" customWidth="1"/>
    <col min="14853" max="14853" width="11.140625" style="4" customWidth="1"/>
    <col min="14854" max="14854" width="18.140625" style="4" customWidth="1"/>
    <col min="14855" max="14855" width="12.7109375" style="4" customWidth="1"/>
    <col min="14856" max="15104" width="9.140625" style="4"/>
    <col min="15105" max="15105" width="6.42578125" style="4" customWidth="1"/>
    <col min="15106" max="15106" width="45.42578125" style="4" customWidth="1"/>
    <col min="15107" max="15107" width="9.5703125" style="4" customWidth="1"/>
    <col min="15108" max="15108" width="15.140625" style="4" customWidth="1"/>
    <col min="15109" max="15109" width="11.140625" style="4" customWidth="1"/>
    <col min="15110" max="15110" width="18.140625" style="4" customWidth="1"/>
    <col min="15111" max="15111" width="12.7109375" style="4" customWidth="1"/>
    <col min="15112" max="15360" width="9.140625" style="4"/>
    <col min="15361" max="15361" width="6.42578125" style="4" customWidth="1"/>
    <col min="15362" max="15362" width="45.42578125" style="4" customWidth="1"/>
    <col min="15363" max="15363" width="9.5703125" style="4" customWidth="1"/>
    <col min="15364" max="15364" width="15.140625" style="4" customWidth="1"/>
    <col min="15365" max="15365" width="11.140625" style="4" customWidth="1"/>
    <col min="15366" max="15366" width="18.140625" style="4" customWidth="1"/>
    <col min="15367" max="15367" width="12.7109375" style="4" customWidth="1"/>
    <col min="15368" max="15616" width="9.140625" style="4"/>
    <col min="15617" max="15617" width="6.42578125" style="4" customWidth="1"/>
    <col min="15618" max="15618" width="45.42578125" style="4" customWidth="1"/>
    <col min="15619" max="15619" width="9.5703125" style="4" customWidth="1"/>
    <col min="15620" max="15620" width="15.140625" style="4" customWidth="1"/>
    <col min="15621" max="15621" width="11.140625" style="4" customWidth="1"/>
    <col min="15622" max="15622" width="18.140625" style="4" customWidth="1"/>
    <col min="15623" max="15623" width="12.7109375" style="4" customWidth="1"/>
    <col min="15624" max="15872" width="9.140625" style="4"/>
    <col min="15873" max="15873" width="6.42578125" style="4" customWidth="1"/>
    <col min="15874" max="15874" width="45.42578125" style="4" customWidth="1"/>
    <col min="15875" max="15875" width="9.5703125" style="4" customWidth="1"/>
    <col min="15876" max="15876" width="15.140625" style="4" customWidth="1"/>
    <col min="15877" max="15877" width="11.140625" style="4" customWidth="1"/>
    <col min="15878" max="15878" width="18.140625" style="4" customWidth="1"/>
    <col min="15879" max="15879" width="12.7109375" style="4" customWidth="1"/>
    <col min="15880" max="16128" width="9.140625" style="4"/>
    <col min="16129" max="16129" width="6.42578125" style="4" customWidth="1"/>
    <col min="16130" max="16130" width="45.42578125" style="4" customWidth="1"/>
    <col min="16131" max="16131" width="9.5703125" style="4" customWidth="1"/>
    <col min="16132" max="16132" width="15.140625" style="4" customWidth="1"/>
    <col min="16133" max="16133" width="11.140625" style="4" customWidth="1"/>
    <col min="16134" max="16134" width="18.140625" style="4" customWidth="1"/>
    <col min="16135" max="16135" width="12.7109375" style="4" customWidth="1"/>
    <col min="16136" max="16384" width="9.140625" style="4"/>
  </cols>
  <sheetData>
    <row r="1" spans="1:8" ht="20.25" customHeight="1" x14ac:dyDescent="0.25">
      <c r="A1" s="37"/>
      <c r="D1" s="280"/>
      <c r="E1" s="280" t="s">
        <v>0</v>
      </c>
    </row>
    <row r="2" spans="1:8" ht="15" customHeight="1" x14ac:dyDescent="0.25">
      <c r="E2" s="4" t="s">
        <v>1</v>
      </c>
    </row>
    <row r="3" spans="1:8" ht="66" customHeight="1" x14ac:dyDescent="0.25">
      <c r="E3" s="544" t="s">
        <v>70</v>
      </c>
      <c r="F3" s="544"/>
      <c r="G3" s="544"/>
      <c r="H3" s="15"/>
    </row>
    <row r="4" spans="1:8" ht="16.5" customHeight="1" x14ac:dyDescent="0.2">
      <c r="E4" s="281" t="s">
        <v>71</v>
      </c>
    </row>
    <row r="5" spans="1:8" ht="20.25" customHeight="1" x14ac:dyDescent="0.25">
      <c r="E5" s="4" t="s">
        <v>72</v>
      </c>
    </row>
    <row r="6" spans="1:8" ht="20.25" customHeight="1" x14ac:dyDescent="0.25"/>
    <row r="7" spans="1:8" s="7" customFormat="1" ht="20.25" customHeight="1" x14ac:dyDescent="0.25">
      <c r="A7" s="545" t="s">
        <v>5</v>
      </c>
      <c r="B7" s="545"/>
      <c r="C7" s="545"/>
      <c r="D7" s="545"/>
      <c r="E7" s="545"/>
      <c r="F7" s="545"/>
      <c r="G7" s="545"/>
      <c r="H7" s="545"/>
    </row>
    <row r="8" spans="1:8" ht="18.75" customHeight="1" x14ac:dyDescent="0.25">
      <c r="A8" s="546" t="s">
        <v>73</v>
      </c>
      <c r="B8" s="546"/>
      <c r="C8" s="546"/>
      <c r="D8" s="546"/>
      <c r="E8" s="546"/>
      <c r="F8" s="546"/>
      <c r="G8" s="546"/>
      <c r="H8" s="546"/>
    </row>
    <row r="9" spans="1:8" ht="21.75" customHeight="1" x14ac:dyDescent="0.25">
      <c r="A9" s="546" t="s">
        <v>7</v>
      </c>
      <c r="B9" s="546"/>
      <c r="C9" s="546"/>
      <c r="D9" s="546"/>
      <c r="E9" s="546"/>
      <c r="F9" s="546"/>
      <c r="G9" s="546"/>
      <c r="H9" s="546"/>
    </row>
    <row r="10" spans="1:8" ht="21" customHeight="1" x14ac:dyDescent="0.25">
      <c r="A10" s="546" t="s">
        <v>8</v>
      </c>
      <c r="B10" s="546"/>
      <c r="C10" s="546"/>
      <c r="D10" s="546"/>
      <c r="E10" s="546"/>
      <c r="F10" s="546"/>
      <c r="G10" s="546"/>
      <c r="H10" s="546"/>
    </row>
    <row r="11" spans="1:8" ht="21" customHeight="1" thickBot="1" x14ac:dyDescent="0.3">
      <c r="A11" s="39"/>
      <c r="B11" s="39"/>
      <c r="C11" s="39"/>
      <c r="D11" s="39"/>
      <c r="F11" s="3" t="s">
        <v>74</v>
      </c>
      <c r="G11" s="282"/>
      <c r="H11" s="282"/>
    </row>
    <row r="12" spans="1:8" ht="69.75" customHeight="1" x14ac:dyDescent="0.25">
      <c r="A12" s="547" t="s">
        <v>10</v>
      </c>
      <c r="B12" s="549" t="s">
        <v>11</v>
      </c>
      <c r="C12" s="551" t="s">
        <v>12</v>
      </c>
      <c r="D12" s="553" t="s">
        <v>13</v>
      </c>
      <c r="E12" s="554"/>
      <c r="F12" s="549" t="s">
        <v>14</v>
      </c>
      <c r="G12" s="539" t="s">
        <v>15</v>
      </c>
      <c r="H12" s="540"/>
    </row>
    <row r="13" spans="1:8" s="14" customFormat="1" ht="83.25" customHeight="1" thickBot="1" x14ac:dyDescent="0.3">
      <c r="A13" s="548"/>
      <c r="B13" s="550"/>
      <c r="C13" s="552"/>
      <c r="D13" s="283" t="s">
        <v>17</v>
      </c>
      <c r="E13" s="284" t="s">
        <v>75</v>
      </c>
      <c r="F13" s="550"/>
      <c r="G13" s="283" t="s">
        <v>17</v>
      </c>
      <c r="H13" s="284" t="s">
        <v>75</v>
      </c>
    </row>
    <row r="14" spans="1:8" s="15" customFormat="1" ht="33" customHeight="1" thickBot="1" x14ac:dyDescent="0.3">
      <c r="A14" s="541" t="s">
        <v>76</v>
      </c>
      <c r="B14" s="542"/>
      <c r="C14" s="542"/>
      <c r="D14" s="542"/>
      <c r="E14" s="542"/>
      <c r="F14" s="542"/>
      <c r="G14" s="542"/>
      <c r="H14" s="543"/>
    </row>
    <row r="15" spans="1:8" s="15" customFormat="1" ht="18.75" customHeight="1" x14ac:dyDescent="0.25">
      <c r="A15" s="285" t="s">
        <v>77</v>
      </c>
      <c r="B15" s="286" t="s">
        <v>78</v>
      </c>
      <c r="C15" s="287"/>
      <c r="D15" s="288"/>
      <c r="E15" s="289"/>
      <c r="F15" s="290"/>
      <c r="G15" s="287"/>
      <c r="H15" s="289"/>
    </row>
    <row r="16" spans="1:8" s="299" customFormat="1" ht="30" customHeight="1" x14ac:dyDescent="0.25">
      <c r="A16" s="291" t="s">
        <v>41</v>
      </c>
      <c r="B16" s="292" t="str">
        <f>'[3]1 Первич прием неврол'!A12</f>
        <v>Первичный прием врача-невролога</v>
      </c>
      <c r="C16" s="293" t="s">
        <v>79</v>
      </c>
      <c r="D16" s="294">
        <f>'[3]1 Первич прием неврол'!G28</f>
        <v>15.03</v>
      </c>
      <c r="E16" s="295" t="s">
        <v>22</v>
      </c>
      <c r="F16" s="296">
        <f>'[3]1 Первич прием неврол'!P32</f>
        <v>0.09</v>
      </c>
      <c r="G16" s="297">
        <f>'[3]1р'!G28</f>
        <v>22.06</v>
      </c>
      <c r="H16" s="298" t="s">
        <v>22</v>
      </c>
    </row>
    <row r="17" spans="1:8" s="299" customFormat="1" ht="30" customHeight="1" x14ac:dyDescent="0.25">
      <c r="A17" s="300" t="s">
        <v>46</v>
      </c>
      <c r="B17" s="301" t="str">
        <f>'[3]2 Повтор. прием'!A12</f>
        <v>Повторный прием врача-невролога</v>
      </c>
      <c r="C17" s="302" t="str">
        <f>$C$16</f>
        <v>прием</v>
      </c>
      <c r="D17" s="303">
        <f>'[3]2 Повтор. прием'!G28</f>
        <v>9.49</v>
      </c>
      <c r="E17" s="304" t="s">
        <v>22</v>
      </c>
      <c r="F17" s="305">
        <f>'[3]2 Повтор. прием'!P32</f>
        <v>0.09</v>
      </c>
      <c r="G17" s="297">
        <f>'[3]2р'!G28</f>
        <v>12.78</v>
      </c>
      <c r="H17" s="306" t="s">
        <v>22</v>
      </c>
    </row>
    <row r="18" spans="1:8" s="15" customFormat="1" ht="18.75" customHeight="1" x14ac:dyDescent="0.25">
      <c r="A18" s="291" t="s">
        <v>80</v>
      </c>
      <c r="B18" s="307" t="s">
        <v>81</v>
      </c>
      <c r="C18" s="308"/>
      <c r="D18" s="309"/>
      <c r="E18" s="310"/>
      <c r="F18" s="311"/>
      <c r="G18" s="312"/>
      <c r="H18" s="310"/>
    </row>
    <row r="19" spans="1:8" s="299" customFormat="1" ht="30" customHeight="1" x14ac:dyDescent="0.25">
      <c r="A19" s="313" t="s">
        <v>53</v>
      </c>
      <c r="B19" s="301" t="str">
        <f>'[3]3 Первич прием терап'!A12</f>
        <v>Первичный прием врача-терапевта</v>
      </c>
      <c r="C19" s="302" t="str">
        <f>C16</f>
        <v>прием</v>
      </c>
      <c r="D19" s="303">
        <f>'[3]3 Первич прием терап'!G28</f>
        <v>13.64</v>
      </c>
      <c r="E19" s="304" t="s">
        <v>22</v>
      </c>
      <c r="F19" s="305">
        <f>'[3]3 Первич прием терап'!P32</f>
        <v>0.09</v>
      </c>
      <c r="G19" s="297">
        <f>'[3]3р'!G28</f>
        <v>19.14</v>
      </c>
      <c r="H19" s="306" t="s">
        <v>22</v>
      </c>
    </row>
    <row r="20" spans="1:8" s="299" customFormat="1" ht="30" customHeight="1" x14ac:dyDescent="0.25">
      <c r="A20" s="300" t="s">
        <v>82</v>
      </c>
      <c r="B20" s="301" t="str">
        <f>'[3]4 Повтор прием терап'!A12</f>
        <v>Повторный прием врача-терапевта</v>
      </c>
      <c r="C20" s="302" t="str">
        <f>C19</f>
        <v>прием</v>
      </c>
      <c r="D20" s="303">
        <f>'[3]4 Повтор прием терап'!G28</f>
        <v>8.14</v>
      </c>
      <c r="E20" s="304" t="s">
        <v>22</v>
      </c>
      <c r="F20" s="305">
        <f>'[3]4 Повтор прием терап'!P32</f>
        <v>0.09</v>
      </c>
      <c r="G20" s="297">
        <f>'[3]4р'!G28</f>
        <v>11.64</v>
      </c>
      <c r="H20" s="306" t="s">
        <v>22</v>
      </c>
    </row>
    <row r="21" spans="1:8" s="299" customFormat="1" ht="20.25" customHeight="1" x14ac:dyDescent="0.25">
      <c r="A21" s="291" t="s">
        <v>83</v>
      </c>
      <c r="B21" s="307" t="s">
        <v>84</v>
      </c>
      <c r="C21" s="308"/>
      <c r="D21" s="309"/>
      <c r="E21" s="310"/>
      <c r="F21" s="311"/>
      <c r="G21" s="312"/>
      <c r="H21" s="310"/>
    </row>
    <row r="22" spans="1:8" s="299" customFormat="1" ht="30" customHeight="1" x14ac:dyDescent="0.25">
      <c r="A22" s="313" t="s">
        <v>57</v>
      </c>
      <c r="B22" s="301" t="s">
        <v>85</v>
      </c>
      <c r="C22" s="302" t="str">
        <f>C19</f>
        <v>прием</v>
      </c>
      <c r="D22" s="303">
        <f>'[3]5 Педиатр'!G28</f>
        <v>10.43</v>
      </c>
      <c r="E22" s="304" t="s">
        <v>22</v>
      </c>
      <c r="F22" s="305">
        <f>'[3]5 Педиатр'!P31</f>
        <v>0.09</v>
      </c>
      <c r="G22" s="297">
        <f>'[3]5р'!G28</f>
        <v>15.21</v>
      </c>
      <c r="H22" s="306" t="s">
        <v>22</v>
      </c>
    </row>
    <row r="23" spans="1:8" s="299" customFormat="1" ht="30" customHeight="1" thickBot="1" x14ac:dyDescent="0.3">
      <c r="A23" s="314" t="s">
        <v>59</v>
      </c>
      <c r="B23" s="315" t="s">
        <v>86</v>
      </c>
      <c r="C23" s="316" t="str">
        <f>C22</f>
        <v>прием</v>
      </c>
      <c r="D23" s="317">
        <f>'[3]6 Повт.педиатр'!G28</f>
        <v>5.28</v>
      </c>
      <c r="E23" s="318" t="s">
        <v>22</v>
      </c>
      <c r="F23" s="319">
        <f>'[3]6 Повт.педиатр'!P32</f>
        <v>0.09</v>
      </c>
      <c r="G23" s="320">
        <f>'[3]6р'!G28</f>
        <v>7.61</v>
      </c>
      <c r="H23" s="321" t="s">
        <v>22</v>
      </c>
    </row>
    <row r="24" spans="1:8" ht="18" customHeight="1" x14ac:dyDescent="0.25">
      <c r="B24" s="15"/>
    </row>
    <row r="25" spans="1:8" ht="22.5" customHeight="1" x14ac:dyDescent="0.25">
      <c r="B25" s="15"/>
    </row>
    <row r="26" spans="1:8" ht="24.75" customHeight="1" x14ac:dyDescent="0.25">
      <c r="A26" s="4" t="s">
        <v>87</v>
      </c>
      <c r="F26" s="73" t="s">
        <v>25</v>
      </c>
    </row>
    <row r="27" spans="1:8" ht="10.5" customHeight="1" x14ac:dyDescent="0.25">
      <c r="F27" s="73"/>
    </row>
    <row r="28" spans="1:8" ht="30" customHeight="1" x14ac:dyDescent="0.25">
      <c r="A28" s="4" t="s">
        <v>26</v>
      </c>
      <c r="F28" s="73" t="s">
        <v>27</v>
      </c>
    </row>
    <row r="29" spans="1:8" ht="30" customHeight="1" x14ac:dyDescent="0.25">
      <c r="A29" s="4" t="s">
        <v>28</v>
      </c>
      <c r="F29" s="73" t="s">
        <v>29</v>
      </c>
    </row>
    <row r="30" spans="1:8" ht="2.25" customHeight="1" x14ac:dyDescent="0.25">
      <c r="F30" s="73"/>
    </row>
    <row r="31" spans="1:8" ht="30" customHeight="1" x14ac:dyDescent="0.25">
      <c r="A31" s="4" t="s">
        <v>30</v>
      </c>
      <c r="F31" s="73" t="s">
        <v>31</v>
      </c>
    </row>
    <row r="32" spans="1:8" ht="30" hidden="1" customHeight="1" x14ac:dyDescent="0.25">
      <c r="A32" s="4" t="s">
        <v>88</v>
      </c>
    </row>
    <row r="33" spans="1:2" ht="28.5" hidden="1" customHeight="1" x14ac:dyDescent="0.25">
      <c r="A33" s="4" t="s">
        <v>32</v>
      </c>
    </row>
    <row r="34" spans="1:2" hidden="1" x14ac:dyDescent="0.25">
      <c r="A34" s="4" t="s">
        <v>33</v>
      </c>
    </row>
    <row r="35" spans="1:2" x14ac:dyDescent="0.25">
      <c r="B35" s="15"/>
    </row>
    <row r="36" spans="1:2" x14ac:dyDescent="0.25">
      <c r="B36" s="15"/>
    </row>
    <row r="37" spans="1:2" x14ac:dyDescent="0.25">
      <c r="B37" s="15"/>
    </row>
    <row r="40" spans="1:2" x14ac:dyDescent="0.25">
      <c r="B40" s="15"/>
    </row>
    <row r="41" spans="1:2" x14ac:dyDescent="0.25">
      <c r="B41" s="15"/>
    </row>
    <row r="42" spans="1:2" x14ac:dyDescent="0.25">
      <c r="B42" s="15"/>
    </row>
  </sheetData>
  <mergeCells count="12">
    <mergeCell ref="G12:H12"/>
    <mergeCell ref="A14:H14"/>
    <mergeCell ref="E3:G3"/>
    <mergeCell ref="A7:H7"/>
    <mergeCell ref="A8:H8"/>
    <mergeCell ref="A9:H9"/>
    <mergeCell ref="A10:H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workbookViewId="0">
      <selection sqref="A1:XFD1048576"/>
    </sheetView>
  </sheetViews>
  <sheetFormatPr defaultRowHeight="15" x14ac:dyDescent="0.25"/>
  <cols>
    <col min="1" max="1" width="4.140625" style="4" customWidth="1"/>
    <col min="2" max="2" width="43.42578125" style="4" customWidth="1"/>
    <col min="3" max="3" width="8.7109375" style="4" customWidth="1"/>
    <col min="4" max="4" width="0" style="4" hidden="1" customWidth="1"/>
    <col min="5" max="5" width="12.42578125" style="4" customWidth="1"/>
    <col min="6" max="6" width="8.140625" style="4" customWidth="1"/>
    <col min="7" max="7" width="9.85546875" style="4" customWidth="1"/>
    <col min="8" max="8" width="0" style="4" hidden="1" customWidth="1"/>
    <col min="9" max="9" width="12.42578125" style="4" customWidth="1"/>
    <col min="10" max="10" width="8.7109375" style="4" customWidth="1"/>
    <col min="11" max="16384" width="9.140625" style="4"/>
  </cols>
  <sheetData>
    <row r="1" spans="1:11" ht="15.75" x14ac:dyDescent="0.25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 t="s">
        <v>1</v>
      </c>
      <c r="F2" s="5"/>
      <c r="G2" s="2"/>
      <c r="H2" s="2"/>
      <c r="I2" s="2"/>
      <c r="J2" s="2"/>
    </row>
    <row r="3" spans="1:11" ht="55.5" customHeight="1" x14ac:dyDescent="0.25">
      <c r="A3" s="2"/>
      <c r="B3" s="2"/>
      <c r="C3" s="2"/>
      <c r="D3" s="2"/>
      <c r="E3" s="522" t="s">
        <v>2</v>
      </c>
      <c r="F3" s="522"/>
      <c r="G3" s="522"/>
      <c r="H3" s="522"/>
      <c r="I3" s="522"/>
      <c r="J3" s="522"/>
    </row>
    <row r="4" spans="1:11" x14ac:dyDescent="0.25">
      <c r="A4" s="2"/>
      <c r="B4" s="2"/>
      <c r="C4" s="2"/>
      <c r="D4" s="2"/>
      <c r="E4" s="2" t="s">
        <v>3</v>
      </c>
      <c r="F4" s="5"/>
      <c r="G4" s="2"/>
      <c r="H4" s="2"/>
      <c r="I4" s="2"/>
      <c r="J4" s="2"/>
    </row>
    <row r="5" spans="1:11" x14ac:dyDescent="0.25">
      <c r="A5" s="2"/>
      <c r="B5" s="2"/>
      <c r="C5" s="2"/>
      <c r="D5" s="2"/>
      <c r="E5" s="2" t="s">
        <v>4</v>
      </c>
      <c r="F5" s="5"/>
      <c r="G5" s="2"/>
      <c r="H5" s="2"/>
      <c r="I5" s="2"/>
      <c r="J5" s="2"/>
    </row>
    <row r="6" spans="1:11" x14ac:dyDescent="0.25">
      <c r="A6" s="2"/>
      <c r="B6" s="2"/>
      <c r="C6" s="6"/>
      <c r="D6" s="2"/>
      <c r="E6" s="2"/>
      <c r="F6" s="2"/>
      <c r="G6" s="2"/>
      <c r="H6" s="2"/>
      <c r="I6" s="2"/>
      <c r="J6" s="2"/>
    </row>
    <row r="7" spans="1:11" s="7" customFormat="1" ht="15.75" x14ac:dyDescent="0.25">
      <c r="A7" s="523" t="s">
        <v>5</v>
      </c>
      <c r="B7" s="523"/>
      <c r="C7" s="523"/>
      <c r="D7" s="523"/>
      <c r="E7" s="523"/>
      <c r="F7" s="523"/>
      <c r="G7" s="523"/>
      <c r="H7" s="523"/>
      <c r="I7" s="523"/>
      <c r="J7" s="523"/>
    </row>
    <row r="8" spans="1:11" ht="15.75" x14ac:dyDescent="0.25">
      <c r="A8" s="524" t="s">
        <v>6</v>
      </c>
      <c r="B8" s="524"/>
      <c r="C8" s="524"/>
      <c r="D8" s="524"/>
      <c r="E8" s="524"/>
      <c r="F8" s="524"/>
      <c r="G8" s="524"/>
      <c r="H8" s="524"/>
      <c r="I8" s="524"/>
      <c r="J8" s="524"/>
    </row>
    <row r="9" spans="1:11" x14ac:dyDescent="0.25">
      <c r="A9" s="524" t="s">
        <v>7</v>
      </c>
      <c r="B9" s="524"/>
      <c r="C9" s="524"/>
      <c r="D9" s="524"/>
      <c r="E9" s="524"/>
      <c r="F9" s="524"/>
      <c r="G9" s="524"/>
      <c r="H9" s="524"/>
      <c r="I9" s="524"/>
      <c r="J9" s="524"/>
    </row>
    <row r="10" spans="1:11" x14ac:dyDescent="0.25">
      <c r="A10" s="524" t="s">
        <v>8</v>
      </c>
      <c r="B10" s="524"/>
      <c r="C10" s="524"/>
      <c r="D10" s="524"/>
      <c r="E10" s="524"/>
      <c r="F10" s="524"/>
      <c r="G10" s="524"/>
      <c r="H10" s="524"/>
      <c r="I10" s="524"/>
      <c r="J10" s="524"/>
    </row>
    <row r="11" spans="1:11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  <c r="K11" s="2"/>
    </row>
    <row r="12" spans="1:11" ht="16.5" thickBot="1" x14ac:dyDescent="0.3">
      <c r="A12" s="8"/>
      <c r="B12" s="8"/>
      <c r="C12" s="8"/>
      <c r="D12" s="2"/>
      <c r="E12" s="2"/>
      <c r="F12" s="2"/>
      <c r="G12" s="9" t="s">
        <v>9</v>
      </c>
      <c r="H12" s="2"/>
      <c r="I12" s="2"/>
      <c r="J12" s="2"/>
      <c r="K12" s="2"/>
    </row>
    <row r="13" spans="1:11" ht="77.25" customHeight="1" thickBot="1" x14ac:dyDescent="0.3">
      <c r="A13" s="525" t="s">
        <v>10</v>
      </c>
      <c r="B13" s="527" t="s">
        <v>11</v>
      </c>
      <c r="C13" s="529" t="s">
        <v>12</v>
      </c>
      <c r="D13" s="10"/>
      <c r="E13" s="516" t="s">
        <v>13</v>
      </c>
      <c r="F13" s="518"/>
      <c r="G13" s="531" t="s">
        <v>14</v>
      </c>
      <c r="H13" s="516" t="s">
        <v>15</v>
      </c>
      <c r="I13" s="517"/>
      <c r="J13" s="518"/>
    </row>
    <row r="14" spans="1:11" s="14" customFormat="1" ht="108.75" customHeight="1" thickBot="1" x14ac:dyDescent="0.3">
      <c r="A14" s="526"/>
      <c r="B14" s="528"/>
      <c r="C14" s="530"/>
      <c r="D14" s="11" t="s">
        <v>16</v>
      </c>
      <c r="E14" s="12" t="s">
        <v>17</v>
      </c>
      <c r="F14" s="13" t="s">
        <v>18</v>
      </c>
      <c r="G14" s="532"/>
      <c r="H14" s="12" t="s">
        <v>16</v>
      </c>
      <c r="I14" s="12" t="s">
        <v>17</v>
      </c>
      <c r="J14" s="13" t="s">
        <v>18</v>
      </c>
    </row>
    <row r="15" spans="1:11" s="15" customFormat="1" ht="25.5" customHeight="1" thickBot="1" x14ac:dyDescent="0.3">
      <c r="A15" s="519" t="s">
        <v>89</v>
      </c>
      <c r="B15" s="520"/>
      <c r="C15" s="520"/>
      <c r="D15" s="520"/>
      <c r="E15" s="520"/>
      <c r="F15" s="520"/>
      <c r="G15" s="520"/>
      <c r="H15" s="520"/>
      <c r="I15" s="520"/>
      <c r="J15" s="521"/>
    </row>
    <row r="16" spans="1:11" s="15" customFormat="1" ht="35.1" customHeight="1" thickBot="1" x14ac:dyDescent="0.3">
      <c r="A16" s="16" t="s">
        <v>20</v>
      </c>
      <c r="B16" s="17" t="str">
        <f>[4]анализ!B8</f>
        <v>Внутримышечная инъекция</v>
      </c>
      <c r="C16" s="322" t="s">
        <v>21</v>
      </c>
      <c r="D16" s="19" t="e">
        <f>#REF!</f>
        <v>#REF!</v>
      </c>
      <c r="E16" s="20">
        <f>'[4]1 внутрим.инъекция'!G28</f>
        <v>2.0099999999999998</v>
      </c>
      <c r="F16" s="323" t="s">
        <v>22</v>
      </c>
      <c r="G16" s="324">
        <f>'[4]1 внутрим.инъекция'!O32</f>
        <v>1.4</v>
      </c>
      <c r="H16" s="325" t="e">
        <f>#REF!</f>
        <v>#REF!</v>
      </c>
      <c r="I16" s="20">
        <f>'[4]1р'!G28</f>
        <v>2.64</v>
      </c>
      <c r="J16" s="23" t="s">
        <v>22</v>
      </c>
    </row>
    <row r="17" spans="1:10" s="15" customFormat="1" ht="45.75" thickBot="1" x14ac:dyDescent="0.3">
      <c r="A17" s="326" t="s">
        <v>23</v>
      </c>
      <c r="B17" s="327" t="str">
        <f>[4]анализ!B9</f>
        <v>Внутривенное капельное введение раствора лекарственного средства объемом 200 мл</v>
      </c>
      <c r="C17" s="328" t="s">
        <v>21</v>
      </c>
      <c r="D17" s="329" t="e">
        <f>#REF!</f>
        <v>#REF!</v>
      </c>
      <c r="E17" s="330">
        <f>'[4]2 внутривенное капельное введ.'!G28</f>
        <v>7.04</v>
      </c>
      <c r="F17" s="331" t="s">
        <v>22</v>
      </c>
      <c r="G17" s="332">
        <f>'[4]2 внутривенное капельное введ.'!O34</f>
        <v>2.0299999999999998</v>
      </c>
      <c r="H17" s="333" t="e">
        <f>#REF!</f>
        <v>#REF!</v>
      </c>
      <c r="I17" s="330">
        <f>'[4]2р'!G28</f>
        <v>9.09</v>
      </c>
      <c r="J17" s="334" t="s">
        <v>22</v>
      </c>
    </row>
    <row r="18" spans="1:10" ht="16.5" thickBot="1" x14ac:dyDescent="0.3">
      <c r="A18" s="256" t="s">
        <v>55</v>
      </c>
      <c r="B18" s="335" t="str">
        <f>[4]анализ!B10</f>
        <v>Подкожная инъекция</v>
      </c>
      <c r="C18" s="322" t="s">
        <v>21</v>
      </c>
      <c r="D18" s="336"/>
      <c r="E18" s="337">
        <f>'[4]3 Подкожная инъекция'!G28</f>
        <v>1.46</v>
      </c>
      <c r="F18" s="338" t="s">
        <v>22</v>
      </c>
      <c r="G18" s="66">
        <f>'[4]3 Подкожная инъекция'!O30</f>
        <v>1.39</v>
      </c>
      <c r="H18" s="339"/>
      <c r="I18" s="337">
        <f>'[4]3р'!G28</f>
        <v>1.96</v>
      </c>
      <c r="J18" s="340" t="s">
        <v>22</v>
      </c>
    </row>
    <row r="19" spans="1:10" ht="30.75" thickBot="1" x14ac:dyDescent="0.3">
      <c r="A19" s="256" t="s">
        <v>63</v>
      </c>
      <c r="B19" s="25" t="str">
        <f>[4]анализ!B11</f>
        <v>Внутривенное струйное введение лекарственных средств</v>
      </c>
      <c r="C19" s="322" t="s">
        <v>21</v>
      </c>
      <c r="D19" s="336"/>
      <c r="E19" s="337">
        <f>'[4]4 Внутривенное струйное введени'!G28</f>
        <v>3.04</v>
      </c>
      <c r="F19" s="338" t="s">
        <v>22</v>
      </c>
      <c r="G19" s="66">
        <f>'[4]4 Внутривенное струйное введени'!O33</f>
        <v>1.52</v>
      </c>
      <c r="H19" s="341"/>
      <c r="I19" s="337">
        <f>'[4]4р'!G28</f>
        <v>3.81</v>
      </c>
      <c r="J19" s="340" t="s">
        <v>22</v>
      </c>
    </row>
    <row r="20" spans="1:10" ht="16.5" thickBot="1" x14ac:dyDescent="0.3">
      <c r="A20" s="342" t="s">
        <v>90</v>
      </c>
      <c r="B20" s="335" t="str">
        <f>[4]анализ!B12</f>
        <v>Внутрикожная инъекция</v>
      </c>
      <c r="C20" s="322" t="s">
        <v>21</v>
      </c>
      <c r="D20" s="336"/>
      <c r="E20" s="337">
        <f>'[4]5 Внутрикожная инъекция'!G28</f>
        <v>1.46</v>
      </c>
      <c r="F20" s="338" t="s">
        <v>22</v>
      </c>
      <c r="G20" s="66">
        <f>'[4]5 Внутрикожная инъекция'!O31</f>
        <v>1.39</v>
      </c>
      <c r="H20" s="341"/>
      <c r="I20" s="337">
        <f>'[4]5р'!G28</f>
        <v>1.74</v>
      </c>
      <c r="J20" s="340" t="s">
        <v>22</v>
      </c>
    </row>
    <row r="21" spans="1:10" ht="15.75" x14ac:dyDescent="0.25">
      <c r="A21" s="32"/>
      <c r="B21" s="33"/>
      <c r="C21" s="32"/>
      <c r="D21" s="34"/>
      <c r="E21" s="2"/>
      <c r="F21" s="2"/>
      <c r="G21" s="2"/>
      <c r="H21" s="2"/>
      <c r="I21" s="2"/>
      <c r="J21" s="2"/>
    </row>
    <row r="22" spans="1:10" x14ac:dyDescent="0.25">
      <c r="A22" s="2"/>
      <c r="B22" s="35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91</v>
      </c>
      <c r="B23" s="35"/>
      <c r="C23" s="2"/>
      <c r="D23" s="2"/>
      <c r="E23" s="2"/>
      <c r="F23" s="2"/>
      <c r="G23" s="2"/>
      <c r="H23" s="2"/>
      <c r="I23" s="2" t="s">
        <v>25</v>
      </c>
      <c r="J23" s="2"/>
    </row>
    <row r="24" spans="1:10" x14ac:dyDescent="0.25">
      <c r="A24" s="2"/>
      <c r="B24" s="35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26</v>
      </c>
      <c r="B25" s="2"/>
      <c r="C25" s="2"/>
      <c r="D25" s="2"/>
      <c r="E25" s="2"/>
      <c r="H25" s="2"/>
      <c r="I25" s="36" t="s">
        <v>27</v>
      </c>
      <c r="J25" s="2"/>
    </row>
    <row r="26" spans="1:10" x14ac:dyDescent="0.25">
      <c r="A26" s="2"/>
      <c r="B26" s="2"/>
      <c r="C26" s="2"/>
      <c r="D26" s="2"/>
      <c r="E26" s="2"/>
      <c r="H26" s="2"/>
      <c r="I26" s="36"/>
      <c r="J26" s="2"/>
    </row>
    <row r="27" spans="1:10" x14ac:dyDescent="0.25">
      <c r="A27" s="2" t="s">
        <v>92</v>
      </c>
      <c r="B27" s="2"/>
      <c r="C27" s="2"/>
      <c r="D27" s="2"/>
      <c r="E27" s="2"/>
      <c r="H27" s="2"/>
      <c r="I27" s="36" t="s">
        <v>29</v>
      </c>
      <c r="J27" s="2"/>
    </row>
    <row r="28" spans="1:10" x14ac:dyDescent="0.25">
      <c r="A28" s="2"/>
      <c r="B28" s="2"/>
      <c r="C28" s="2"/>
      <c r="D28" s="2"/>
      <c r="E28" s="2"/>
      <c r="H28" s="2"/>
      <c r="J28" s="2"/>
    </row>
    <row r="29" spans="1:10" x14ac:dyDescent="0.25">
      <c r="A29" s="2" t="s">
        <v>30</v>
      </c>
      <c r="B29" s="2"/>
      <c r="C29" s="2"/>
      <c r="D29" s="2"/>
      <c r="E29" s="2"/>
      <c r="H29" s="2"/>
      <c r="I29" s="36" t="s">
        <v>31</v>
      </c>
      <c r="J29" s="2"/>
    </row>
    <row r="30" spans="1:10" x14ac:dyDescent="0.25">
      <c r="A30" s="2" t="s">
        <v>32</v>
      </c>
      <c r="B30" s="2"/>
      <c r="C30" s="2"/>
      <c r="D30" s="2"/>
      <c r="E30" s="2"/>
      <c r="F30" s="36"/>
      <c r="G30" s="2"/>
      <c r="H30" s="2"/>
      <c r="I30" s="2"/>
      <c r="J30" s="2"/>
    </row>
    <row r="31" spans="1:10" x14ac:dyDescent="0.25">
      <c r="A31" s="2" t="s">
        <v>33</v>
      </c>
      <c r="B31" s="2"/>
      <c r="C31" s="2"/>
      <c r="D31" s="2"/>
      <c r="E31" s="2"/>
      <c r="F31" s="36" t="s">
        <v>34</v>
      </c>
      <c r="G31" s="2"/>
      <c r="H31" s="2"/>
      <c r="I31" s="2"/>
      <c r="J31" s="2"/>
    </row>
    <row r="32" spans="1:10" x14ac:dyDescent="0.25">
      <c r="A32" s="2"/>
      <c r="B32" s="35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35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35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7" spans="1:10" x14ac:dyDescent="0.25">
      <c r="B37" s="15"/>
    </row>
    <row r="38" spans="1:10" x14ac:dyDescent="0.25">
      <c r="B38" s="15"/>
    </row>
    <row r="39" spans="1:10" x14ac:dyDescent="0.25">
      <c r="B39" s="15"/>
    </row>
  </sheetData>
  <mergeCells count="12">
    <mergeCell ref="H13:J13"/>
    <mergeCell ref="A15:J15"/>
    <mergeCell ref="E3:J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workbookViewId="0">
      <selection activeCell="M13" sqref="M13"/>
    </sheetView>
  </sheetViews>
  <sheetFormatPr defaultRowHeight="15" x14ac:dyDescent="0.25"/>
  <cols>
    <col min="1" max="1" width="3" style="4" customWidth="1"/>
    <col min="2" max="2" width="43" style="4" customWidth="1"/>
    <col min="3" max="3" width="7.140625" style="4" customWidth="1"/>
    <col min="4" max="4" width="12.7109375" style="4" customWidth="1"/>
    <col min="5" max="5" width="6.85546875" style="4" customWidth="1"/>
    <col min="6" max="6" width="10" style="4" customWidth="1"/>
    <col min="7" max="7" width="0" style="4" hidden="1" customWidth="1"/>
    <col min="8" max="8" width="12.42578125" style="4" customWidth="1"/>
    <col min="9" max="9" width="7.140625" style="4" customWidth="1"/>
    <col min="10" max="10" width="0" style="4" hidden="1" customWidth="1"/>
    <col min="11" max="16384" width="9.140625" style="4"/>
  </cols>
  <sheetData>
    <row r="1" spans="1:12" ht="15.75" x14ac:dyDescent="0.25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</row>
    <row r="2" spans="1:12" x14ac:dyDescent="0.25">
      <c r="A2" s="2"/>
      <c r="B2" s="2"/>
      <c r="C2" s="2"/>
      <c r="D2" s="2" t="s">
        <v>1</v>
      </c>
      <c r="E2" s="5"/>
      <c r="F2" s="2"/>
      <c r="G2" s="2"/>
      <c r="H2" s="2"/>
      <c r="I2" s="2"/>
      <c r="J2" s="2"/>
    </row>
    <row r="3" spans="1:12" ht="56.25" customHeight="1" x14ac:dyDescent="0.25">
      <c r="A3" s="2"/>
      <c r="B3" s="2"/>
      <c r="C3" s="2"/>
      <c r="D3" s="522" t="s">
        <v>70</v>
      </c>
      <c r="E3" s="522"/>
      <c r="F3" s="522"/>
      <c r="G3" s="522"/>
      <c r="H3" s="522"/>
      <c r="I3" s="522"/>
      <c r="J3" s="2"/>
    </row>
    <row r="4" spans="1:12" x14ac:dyDescent="0.25">
      <c r="A4" s="2"/>
      <c r="B4" s="2"/>
      <c r="C4" s="2"/>
      <c r="D4" s="2" t="s">
        <v>3</v>
      </c>
      <c r="E4" s="5"/>
      <c r="F4" s="2"/>
      <c r="G4" s="2"/>
      <c r="H4" s="2"/>
      <c r="I4" s="2"/>
      <c r="J4" s="2"/>
    </row>
    <row r="5" spans="1:12" x14ac:dyDescent="0.25">
      <c r="A5" s="2"/>
      <c r="B5" s="2"/>
      <c r="C5" s="2"/>
      <c r="D5" s="2" t="s">
        <v>4</v>
      </c>
      <c r="E5" s="5"/>
      <c r="F5" s="2"/>
      <c r="G5" s="2"/>
      <c r="H5" s="2"/>
      <c r="I5" s="2"/>
      <c r="J5" s="2"/>
    </row>
    <row r="6" spans="1:12" x14ac:dyDescent="0.25">
      <c r="A6" s="2"/>
      <c r="B6" s="2"/>
      <c r="C6" s="6"/>
      <c r="D6" s="282"/>
      <c r="E6" s="2"/>
      <c r="F6" s="2"/>
      <c r="G6" s="2"/>
      <c r="H6" s="2"/>
      <c r="I6" s="2"/>
      <c r="J6" s="2"/>
    </row>
    <row r="7" spans="1:12" s="7" customFormat="1" ht="15.75" x14ac:dyDescent="0.25">
      <c r="A7" s="40" t="s">
        <v>93</v>
      </c>
      <c r="B7" s="40"/>
      <c r="C7" s="40"/>
      <c r="D7" s="40"/>
      <c r="E7" s="40"/>
      <c r="F7" s="40"/>
      <c r="G7" s="40"/>
      <c r="H7" s="40"/>
      <c r="I7" s="40"/>
      <c r="J7" s="41"/>
    </row>
    <row r="8" spans="1:12" ht="15.75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43"/>
    </row>
    <row r="9" spans="1:12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43"/>
    </row>
    <row r="10" spans="1:12" x14ac:dyDescent="0.2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43"/>
    </row>
    <row r="11" spans="1:12" ht="16.5" thickBot="1" x14ac:dyDescent="0.3">
      <c r="A11" s="2"/>
      <c r="B11" s="2"/>
      <c r="C11" s="2"/>
      <c r="D11" s="2"/>
      <c r="E11" s="2"/>
      <c r="F11" s="42" t="s">
        <v>94</v>
      </c>
      <c r="G11" s="2"/>
      <c r="H11" s="2"/>
      <c r="I11" s="2"/>
      <c r="J11" s="2"/>
      <c r="K11" s="2"/>
    </row>
    <row r="12" spans="1:12" ht="77.25" customHeight="1" thickBot="1" x14ac:dyDescent="0.3">
      <c r="A12" s="525" t="s">
        <v>10</v>
      </c>
      <c r="B12" s="527" t="s">
        <v>11</v>
      </c>
      <c r="C12" s="529" t="s">
        <v>95</v>
      </c>
      <c r="D12" s="516" t="s">
        <v>13</v>
      </c>
      <c r="E12" s="518"/>
      <c r="F12" s="527" t="s">
        <v>14</v>
      </c>
      <c r="G12" s="516" t="s">
        <v>15</v>
      </c>
      <c r="H12" s="517"/>
      <c r="I12" s="518"/>
      <c r="J12" s="43"/>
    </row>
    <row r="13" spans="1:12" s="14" customFormat="1" ht="185.25" customHeight="1" thickBot="1" x14ac:dyDescent="0.3">
      <c r="A13" s="526"/>
      <c r="B13" s="528"/>
      <c r="C13" s="530"/>
      <c r="D13" s="12" t="s">
        <v>17</v>
      </c>
      <c r="E13" s="13" t="s">
        <v>18</v>
      </c>
      <c r="F13" s="528"/>
      <c r="G13" s="12" t="s">
        <v>16</v>
      </c>
      <c r="H13" s="12" t="s">
        <v>17</v>
      </c>
      <c r="I13" s="13" t="s">
        <v>38</v>
      </c>
      <c r="J13" s="343" t="s">
        <v>16</v>
      </c>
    </row>
    <row r="14" spans="1:12" s="15" customFormat="1" ht="16.5" thickBot="1" x14ac:dyDescent="0.3">
      <c r="A14" s="54" t="s">
        <v>96</v>
      </c>
      <c r="B14" s="344"/>
      <c r="C14" s="250"/>
      <c r="D14" s="254"/>
      <c r="E14" s="345"/>
      <c r="F14" s="252"/>
      <c r="G14" s="254"/>
      <c r="H14" s="250"/>
      <c r="I14" s="345"/>
      <c r="J14" s="346"/>
    </row>
    <row r="15" spans="1:12" s="15" customFormat="1" ht="216" customHeight="1" thickBot="1" x14ac:dyDescent="0.3">
      <c r="A15" s="24" t="s">
        <v>20</v>
      </c>
      <c r="B15" s="25" t="s">
        <v>97</v>
      </c>
      <c r="C15" s="347">
        <v>100</v>
      </c>
      <c r="D15" s="28">
        <f>'[5]1'!G26</f>
        <v>0.39</v>
      </c>
      <c r="E15" s="30" t="s">
        <v>22</v>
      </c>
      <c r="F15" s="28">
        <f>'[5]1'!P24</f>
        <v>0.4</v>
      </c>
      <c r="G15" s="30" t="e">
        <f>'[5]1'!#REF!</f>
        <v>#REF!</v>
      </c>
      <c r="H15" s="28">
        <f>'[5]1р'!G26</f>
        <v>0.5</v>
      </c>
      <c r="I15" s="31" t="s">
        <v>22</v>
      </c>
      <c r="J15" s="348" t="e">
        <f>'[5]1'!#REF!</f>
        <v>#REF!</v>
      </c>
    </row>
    <row r="16" spans="1:12" ht="15.75" x14ac:dyDescent="0.25">
      <c r="A16" s="32"/>
      <c r="B16" s="33"/>
      <c r="C16" s="32"/>
      <c r="D16" s="34"/>
      <c r="E16" s="349"/>
      <c r="F16" s="350"/>
      <c r="G16" s="351"/>
      <c r="H16" s="34"/>
      <c r="I16" s="349"/>
      <c r="J16" s="34"/>
      <c r="K16" s="2"/>
      <c r="L16" s="2"/>
    </row>
    <row r="17" spans="1:12" x14ac:dyDescent="0.25">
      <c r="A17" s="2"/>
      <c r="B17" s="35"/>
      <c r="C17" s="2"/>
      <c r="D17" s="2"/>
      <c r="E17" s="36"/>
      <c r="F17" s="2"/>
      <c r="G17" s="2"/>
      <c r="H17" s="2"/>
      <c r="I17" s="2"/>
      <c r="J17" s="2"/>
      <c r="K17" s="2"/>
      <c r="L17" s="2"/>
    </row>
    <row r="18" spans="1:12" x14ac:dyDescent="0.25">
      <c r="A18" s="2" t="s">
        <v>24</v>
      </c>
      <c r="B18" s="2"/>
      <c r="C18" s="2"/>
      <c r="D18" s="2"/>
      <c r="E18" s="2"/>
      <c r="F18" s="352" t="s">
        <v>25</v>
      </c>
      <c r="G18" s="1"/>
      <c r="H18" s="1"/>
      <c r="I18" s="2"/>
      <c r="J18" s="2"/>
      <c r="K18" s="2"/>
      <c r="L18" s="2"/>
    </row>
    <row r="19" spans="1:12" x14ac:dyDescent="0.25">
      <c r="A19" s="2" t="s">
        <v>98</v>
      </c>
      <c r="B19" s="2"/>
      <c r="C19" s="2"/>
      <c r="D19" s="2"/>
      <c r="E19" s="2"/>
      <c r="F19" s="352" t="s">
        <v>27</v>
      </c>
      <c r="G19" s="1"/>
      <c r="H19" s="1"/>
      <c r="I19" s="2"/>
      <c r="J19" s="2"/>
      <c r="K19" s="2"/>
      <c r="L19" s="2"/>
    </row>
    <row r="20" spans="1:12" x14ac:dyDescent="0.25">
      <c r="A20" s="2" t="s">
        <v>69</v>
      </c>
      <c r="B20" s="2"/>
      <c r="C20" s="2"/>
      <c r="D20" s="2"/>
      <c r="E20" s="2"/>
      <c r="F20" s="352" t="s">
        <v>29</v>
      </c>
      <c r="G20" s="1"/>
      <c r="H20" s="1"/>
      <c r="I20" s="2"/>
      <c r="J20" s="2"/>
      <c r="K20" s="2"/>
      <c r="L20" s="2"/>
    </row>
    <row r="21" spans="1:12" x14ac:dyDescent="0.25">
      <c r="A21" s="2" t="s">
        <v>30</v>
      </c>
      <c r="B21" s="2"/>
      <c r="C21" s="2"/>
      <c r="D21" s="2"/>
      <c r="E21" s="2"/>
      <c r="F21" s="352" t="s">
        <v>31</v>
      </c>
      <c r="G21" s="1"/>
      <c r="H21" s="1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352"/>
      <c r="G22" s="1"/>
      <c r="H22" s="1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352"/>
      <c r="G23" s="1"/>
      <c r="H23" s="1"/>
      <c r="I23" s="2"/>
      <c r="J23" s="2"/>
      <c r="K23" s="2"/>
      <c r="L23" s="2"/>
    </row>
    <row r="24" spans="1:12" x14ac:dyDescent="0.25">
      <c r="A24" s="2"/>
      <c r="B24" s="35"/>
      <c r="C24" s="2"/>
      <c r="D24" s="2"/>
      <c r="E24" s="36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35"/>
      <c r="C25" s="2"/>
      <c r="D25" s="2"/>
      <c r="E25" s="36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35"/>
      <c r="C26" s="2"/>
      <c r="D26" s="2"/>
      <c r="E26" s="36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36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36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35"/>
      <c r="C29" s="2"/>
      <c r="D29" s="2"/>
      <c r="E29" s="36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35"/>
      <c r="C30" s="2"/>
      <c r="D30" s="2"/>
      <c r="E30" s="36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35"/>
      <c r="C31" s="2"/>
      <c r="D31" s="2"/>
      <c r="E31" s="36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36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36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36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36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36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36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36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36"/>
      <c r="F39" s="2"/>
      <c r="G39" s="2"/>
      <c r="H39" s="2"/>
      <c r="I39" s="2"/>
      <c r="J39" s="2"/>
      <c r="K39" s="2"/>
      <c r="L39" s="2"/>
    </row>
    <row r="40" spans="1:12" x14ac:dyDescent="0.25">
      <c r="E40" s="73"/>
    </row>
    <row r="41" spans="1:12" x14ac:dyDescent="0.25">
      <c r="E41" s="73"/>
    </row>
    <row r="42" spans="1:12" x14ac:dyDescent="0.25">
      <c r="E42" s="73"/>
    </row>
    <row r="43" spans="1:12" x14ac:dyDescent="0.25">
      <c r="E43" s="73"/>
    </row>
    <row r="44" spans="1:12" x14ac:dyDescent="0.25">
      <c r="E44" s="73"/>
    </row>
    <row r="45" spans="1:12" x14ac:dyDescent="0.25">
      <c r="E45" s="73"/>
    </row>
    <row r="46" spans="1:12" x14ac:dyDescent="0.25">
      <c r="E46" s="73"/>
    </row>
    <row r="47" spans="1:12" x14ac:dyDescent="0.25">
      <c r="E47" s="73"/>
    </row>
    <row r="48" spans="1:12" x14ac:dyDescent="0.25">
      <c r="E48" s="73"/>
    </row>
    <row r="49" spans="5:5" x14ac:dyDescent="0.25">
      <c r="E49" s="73"/>
    </row>
    <row r="50" spans="5:5" x14ac:dyDescent="0.25">
      <c r="E50" s="73"/>
    </row>
    <row r="51" spans="5:5" x14ac:dyDescent="0.25">
      <c r="E51" s="73"/>
    </row>
    <row r="52" spans="5:5" x14ac:dyDescent="0.25">
      <c r="E52" s="73"/>
    </row>
    <row r="53" spans="5:5" x14ac:dyDescent="0.25">
      <c r="E53" s="73"/>
    </row>
    <row r="54" spans="5:5" x14ac:dyDescent="0.25">
      <c r="E54" s="73"/>
    </row>
    <row r="55" spans="5:5" x14ac:dyDescent="0.25">
      <c r="E55" s="73"/>
    </row>
    <row r="56" spans="5:5" x14ac:dyDescent="0.25">
      <c r="E56" s="73"/>
    </row>
    <row r="57" spans="5:5" x14ac:dyDescent="0.25">
      <c r="E57" s="73"/>
    </row>
    <row r="58" spans="5:5" x14ac:dyDescent="0.25">
      <c r="E58" s="73"/>
    </row>
  </sheetData>
  <mergeCells count="7">
    <mergeCell ref="D3:I3"/>
    <mergeCell ref="A12:A13"/>
    <mergeCell ref="B12:B13"/>
    <mergeCell ref="C12:C13"/>
    <mergeCell ref="D12:E12"/>
    <mergeCell ref="F12:F13"/>
    <mergeCell ref="G12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0"/>
  <sheetViews>
    <sheetView topLeftCell="A10" workbookViewId="0">
      <selection activeCell="L14" sqref="L14"/>
    </sheetView>
  </sheetViews>
  <sheetFormatPr defaultRowHeight="15" x14ac:dyDescent="0.25"/>
  <cols>
    <col min="1" max="1" width="5.28515625" style="4" customWidth="1"/>
    <col min="2" max="2" width="59.140625" style="4" customWidth="1"/>
    <col min="3" max="3" width="8.42578125" style="4" customWidth="1"/>
    <col min="4" max="4" width="13.42578125" style="4" customWidth="1"/>
    <col min="5" max="5" width="8.28515625" style="4" customWidth="1"/>
    <col min="6" max="6" width="14.7109375" style="4" customWidth="1"/>
    <col min="7" max="7" width="9.140625" style="4" hidden="1" customWidth="1"/>
    <col min="8" max="8" width="12.7109375" style="4" customWidth="1"/>
    <col min="9" max="256" width="9.140625" style="4"/>
    <col min="257" max="257" width="5.28515625" style="4" customWidth="1"/>
    <col min="258" max="258" width="59.140625" style="4" customWidth="1"/>
    <col min="259" max="259" width="8.42578125" style="4" customWidth="1"/>
    <col min="260" max="260" width="13.42578125" style="4" customWidth="1"/>
    <col min="261" max="261" width="8.28515625" style="4" customWidth="1"/>
    <col min="262" max="262" width="14.7109375" style="4" customWidth="1"/>
    <col min="263" max="263" width="0" style="4" hidden="1" customWidth="1"/>
    <col min="264" max="264" width="12.7109375" style="4" customWidth="1"/>
    <col min="265" max="512" width="9.140625" style="4"/>
    <col min="513" max="513" width="5.28515625" style="4" customWidth="1"/>
    <col min="514" max="514" width="59.140625" style="4" customWidth="1"/>
    <col min="515" max="515" width="8.42578125" style="4" customWidth="1"/>
    <col min="516" max="516" width="13.42578125" style="4" customWidth="1"/>
    <col min="517" max="517" width="8.28515625" style="4" customWidth="1"/>
    <col min="518" max="518" width="14.7109375" style="4" customWidth="1"/>
    <col min="519" max="519" width="0" style="4" hidden="1" customWidth="1"/>
    <col min="520" max="520" width="12.7109375" style="4" customWidth="1"/>
    <col min="521" max="768" width="9.140625" style="4"/>
    <col min="769" max="769" width="5.28515625" style="4" customWidth="1"/>
    <col min="770" max="770" width="59.140625" style="4" customWidth="1"/>
    <col min="771" max="771" width="8.42578125" style="4" customWidth="1"/>
    <col min="772" max="772" width="13.42578125" style="4" customWidth="1"/>
    <col min="773" max="773" width="8.28515625" style="4" customWidth="1"/>
    <col min="774" max="774" width="14.7109375" style="4" customWidth="1"/>
    <col min="775" max="775" width="0" style="4" hidden="1" customWidth="1"/>
    <col min="776" max="776" width="12.7109375" style="4" customWidth="1"/>
    <col min="777" max="1024" width="9.140625" style="4"/>
    <col min="1025" max="1025" width="5.28515625" style="4" customWidth="1"/>
    <col min="1026" max="1026" width="59.140625" style="4" customWidth="1"/>
    <col min="1027" max="1027" width="8.42578125" style="4" customWidth="1"/>
    <col min="1028" max="1028" width="13.42578125" style="4" customWidth="1"/>
    <col min="1029" max="1029" width="8.28515625" style="4" customWidth="1"/>
    <col min="1030" max="1030" width="14.7109375" style="4" customWidth="1"/>
    <col min="1031" max="1031" width="0" style="4" hidden="1" customWidth="1"/>
    <col min="1032" max="1032" width="12.7109375" style="4" customWidth="1"/>
    <col min="1033" max="1280" width="9.140625" style="4"/>
    <col min="1281" max="1281" width="5.28515625" style="4" customWidth="1"/>
    <col min="1282" max="1282" width="59.140625" style="4" customWidth="1"/>
    <col min="1283" max="1283" width="8.42578125" style="4" customWidth="1"/>
    <col min="1284" max="1284" width="13.42578125" style="4" customWidth="1"/>
    <col min="1285" max="1285" width="8.28515625" style="4" customWidth="1"/>
    <col min="1286" max="1286" width="14.7109375" style="4" customWidth="1"/>
    <col min="1287" max="1287" width="0" style="4" hidden="1" customWidth="1"/>
    <col min="1288" max="1288" width="12.7109375" style="4" customWidth="1"/>
    <col min="1289" max="1536" width="9.140625" style="4"/>
    <col min="1537" max="1537" width="5.28515625" style="4" customWidth="1"/>
    <col min="1538" max="1538" width="59.140625" style="4" customWidth="1"/>
    <col min="1539" max="1539" width="8.42578125" style="4" customWidth="1"/>
    <col min="1540" max="1540" width="13.42578125" style="4" customWidth="1"/>
    <col min="1541" max="1541" width="8.28515625" style="4" customWidth="1"/>
    <col min="1542" max="1542" width="14.7109375" style="4" customWidth="1"/>
    <col min="1543" max="1543" width="0" style="4" hidden="1" customWidth="1"/>
    <col min="1544" max="1544" width="12.7109375" style="4" customWidth="1"/>
    <col min="1545" max="1792" width="9.140625" style="4"/>
    <col min="1793" max="1793" width="5.28515625" style="4" customWidth="1"/>
    <col min="1794" max="1794" width="59.140625" style="4" customWidth="1"/>
    <col min="1795" max="1795" width="8.42578125" style="4" customWidth="1"/>
    <col min="1796" max="1796" width="13.42578125" style="4" customWidth="1"/>
    <col min="1797" max="1797" width="8.28515625" style="4" customWidth="1"/>
    <col min="1798" max="1798" width="14.7109375" style="4" customWidth="1"/>
    <col min="1799" max="1799" width="0" style="4" hidden="1" customWidth="1"/>
    <col min="1800" max="1800" width="12.7109375" style="4" customWidth="1"/>
    <col min="1801" max="2048" width="9.140625" style="4"/>
    <col min="2049" max="2049" width="5.28515625" style="4" customWidth="1"/>
    <col min="2050" max="2050" width="59.140625" style="4" customWidth="1"/>
    <col min="2051" max="2051" width="8.42578125" style="4" customWidth="1"/>
    <col min="2052" max="2052" width="13.42578125" style="4" customWidth="1"/>
    <col min="2053" max="2053" width="8.28515625" style="4" customWidth="1"/>
    <col min="2054" max="2054" width="14.7109375" style="4" customWidth="1"/>
    <col min="2055" max="2055" width="0" style="4" hidden="1" customWidth="1"/>
    <col min="2056" max="2056" width="12.7109375" style="4" customWidth="1"/>
    <col min="2057" max="2304" width="9.140625" style="4"/>
    <col min="2305" max="2305" width="5.28515625" style="4" customWidth="1"/>
    <col min="2306" max="2306" width="59.140625" style="4" customWidth="1"/>
    <col min="2307" max="2307" width="8.42578125" style="4" customWidth="1"/>
    <col min="2308" max="2308" width="13.42578125" style="4" customWidth="1"/>
    <col min="2309" max="2309" width="8.28515625" style="4" customWidth="1"/>
    <col min="2310" max="2310" width="14.7109375" style="4" customWidth="1"/>
    <col min="2311" max="2311" width="0" style="4" hidden="1" customWidth="1"/>
    <col min="2312" max="2312" width="12.7109375" style="4" customWidth="1"/>
    <col min="2313" max="2560" width="9.140625" style="4"/>
    <col min="2561" max="2561" width="5.28515625" style="4" customWidth="1"/>
    <col min="2562" max="2562" width="59.140625" style="4" customWidth="1"/>
    <col min="2563" max="2563" width="8.42578125" style="4" customWidth="1"/>
    <col min="2564" max="2564" width="13.42578125" style="4" customWidth="1"/>
    <col min="2565" max="2565" width="8.28515625" style="4" customWidth="1"/>
    <col min="2566" max="2566" width="14.7109375" style="4" customWidth="1"/>
    <col min="2567" max="2567" width="0" style="4" hidden="1" customWidth="1"/>
    <col min="2568" max="2568" width="12.7109375" style="4" customWidth="1"/>
    <col min="2569" max="2816" width="9.140625" style="4"/>
    <col min="2817" max="2817" width="5.28515625" style="4" customWidth="1"/>
    <col min="2818" max="2818" width="59.140625" style="4" customWidth="1"/>
    <col min="2819" max="2819" width="8.42578125" style="4" customWidth="1"/>
    <col min="2820" max="2820" width="13.42578125" style="4" customWidth="1"/>
    <col min="2821" max="2821" width="8.28515625" style="4" customWidth="1"/>
    <col min="2822" max="2822" width="14.7109375" style="4" customWidth="1"/>
    <col min="2823" max="2823" width="0" style="4" hidden="1" customWidth="1"/>
    <col min="2824" max="2824" width="12.7109375" style="4" customWidth="1"/>
    <col min="2825" max="3072" width="9.140625" style="4"/>
    <col min="3073" max="3073" width="5.28515625" style="4" customWidth="1"/>
    <col min="3074" max="3074" width="59.140625" style="4" customWidth="1"/>
    <col min="3075" max="3075" width="8.42578125" style="4" customWidth="1"/>
    <col min="3076" max="3076" width="13.42578125" style="4" customWidth="1"/>
    <col min="3077" max="3077" width="8.28515625" style="4" customWidth="1"/>
    <col min="3078" max="3078" width="14.7109375" style="4" customWidth="1"/>
    <col min="3079" max="3079" width="0" style="4" hidden="1" customWidth="1"/>
    <col min="3080" max="3080" width="12.7109375" style="4" customWidth="1"/>
    <col min="3081" max="3328" width="9.140625" style="4"/>
    <col min="3329" max="3329" width="5.28515625" style="4" customWidth="1"/>
    <col min="3330" max="3330" width="59.140625" style="4" customWidth="1"/>
    <col min="3331" max="3331" width="8.42578125" style="4" customWidth="1"/>
    <col min="3332" max="3332" width="13.42578125" style="4" customWidth="1"/>
    <col min="3333" max="3333" width="8.28515625" style="4" customWidth="1"/>
    <col min="3334" max="3334" width="14.7109375" style="4" customWidth="1"/>
    <col min="3335" max="3335" width="0" style="4" hidden="1" customWidth="1"/>
    <col min="3336" max="3336" width="12.7109375" style="4" customWidth="1"/>
    <col min="3337" max="3584" width="9.140625" style="4"/>
    <col min="3585" max="3585" width="5.28515625" style="4" customWidth="1"/>
    <col min="3586" max="3586" width="59.140625" style="4" customWidth="1"/>
    <col min="3587" max="3587" width="8.42578125" style="4" customWidth="1"/>
    <col min="3588" max="3588" width="13.42578125" style="4" customWidth="1"/>
    <col min="3589" max="3589" width="8.28515625" style="4" customWidth="1"/>
    <col min="3590" max="3590" width="14.7109375" style="4" customWidth="1"/>
    <col min="3591" max="3591" width="0" style="4" hidden="1" customWidth="1"/>
    <col min="3592" max="3592" width="12.7109375" style="4" customWidth="1"/>
    <col min="3593" max="3840" width="9.140625" style="4"/>
    <col min="3841" max="3841" width="5.28515625" style="4" customWidth="1"/>
    <col min="3842" max="3842" width="59.140625" style="4" customWidth="1"/>
    <col min="3843" max="3843" width="8.42578125" style="4" customWidth="1"/>
    <col min="3844" max="3844" width="13.42578125" style="4" customWidth="1"/>
    <col min="3845" max="3845" width="8.28515625" style="4" customWidth="1"/>
    <col min="3846" max="3846" width="14.7109375" style="4" customWidth="1"/>
    <col min="3847" max="3847" width="0" style="4" hidden="1" customWidth="1"/>
    <col min="3848" max="3848" width="12.7109375" style="4" customWidth="1"/>
    <col min="3849" max="4096" width="9.140625" style="4"/>
    <col min="4097" max="4097" width="5.28515625" style="4" customWidth="1"/>
    <col min="4098" max="4098" width="59.140625" style="4" customWidth="1"/>
    <col min="4099" max="4099" width="8.42578125" style="4" customWidth="1"/>
    <col min="4100" max="4100" width="13.42578125" style="4" customWidth="1"/>
    <col min="4101" max="4101" width="8.28515625" style="4" customWidth="1"/>
    <col min="4102" max="4102" width="14.7109375" style="4" customWidth="1"/>
    <col min="4103" max="4103" width="0" style="4" hidden="1" customWidth="1"/>
    <col min="4104" max="4104" width="12.7109375" style="4" customWidth="1"/>
    <col min="4105" max="4352" width="9.140625" style="4"/>
    <col min="4353" max="4353" width="5.28515625" style="4" customWidth="1"/>
    <col min="4354" max="4354" width="59.140625" style="4" customWidth="1"/>
    <col min="4355" max="4355" width="8.42578125" style="4" customWidth="1"/>
    <col min="4356" max="4356" width="13.42578125" style="4" customWidth="1"/>
    <col min="4357" max="4357" width="8.28515625" style="4" customWidth="1"/>
    <col min="4358" max="4358" width="14.7109375" style="4" customWidth="1"/>
    <col min="4359" max="4359" width="0" style="4" hidden="1" customWidth="1"/>
    <col min="4360" max="4360" width="12.7109375" style="4" customWidth="1"/>
    <col min="4361" max="4608" width="9.140625" style="4"/>
    <col min="4609" max="4609" width="5.28515625" style="4" customWidth="1"/>
    <col min="4610" max="4610" width="59.140625" style="4" customWidth="1"/>
    <col min="4611" max="4611" width="8.42578125" style="4" customWidth="1"/>
    <col min="4612" max="4612" width="13.42578125" style="4" customWidth="1"/>
    <col min="4613" max="4613" width="8.28515625" style="4" customWidth="1"/>
    <col min="4614" max="4614" width="14.7109375" style="4" customWidth="1"/>
    <col min="4615" max="4615" width="0" style="4" hidden="1" customWidth="1"/>
    <col min="4616" max="4616" width="12.7109375" style="4" customWidth="1"/>
    <col min="4617" max="4864" width="9.140625" style="4"/>
    <col min="4865" max="4865" width="5.28515625" style="4" customWidth="1"/>
    <col min="4866" max="4866" width="59.140625" style="4" customWidth="1"/>
    <col min="4867" max="4867" width="8.42578125" style="4" customWidth="1"/>
    <col min="4868" max="4868" width="13.42578125" style="4" customWidth="1"/>
    <col min="4869" max="4869" width="8.28515625" style="4" customWidth="1"/>
    <col min="4870" max="4870" width="14.7109375" style="4" customWidth="1"/>
    <col min="4871" max="4871" width="0" style="4" hidden="1" customWidth="1"/>
    <col min="4872" max="4872" width="12.7109375" style="4" customWidth="1"/>
    <col min="4873" max="5120" width="9.140625" style="4"/>
    <col min="5121" max="5121" width="5.28515625" style="4" customWidth="1"/>
    <col min="5122" max="5122" width="59.140625" style="4" customWidth="1"/>
    <col min="5123" max="5123" width="8.42578125" style="4" customWidth="1"/>
    <col min="5124" max="5124" width="13.42578125" style="4" customWidth="1"/>
    <col min="5125" max="5125" width="8.28515625" style="4" customWidth="1"/>
    <col min="5126" max="5126" width="14.7109375" style="4" customWidth="1"/>
    <col min="5127" max="5127" width="0" style="4" hidden="1" customWidth="1"/>
    <col min="5128" max="5128" width="12.7109375" style="4" customWidth="1"/>
    <col min="5129" max="5376" width="9.140625" style="4"/>
    <col min="5377" max="5377" width="5.28515625" style="4" customWidth="1"/>
    <col min="5378" max="5378" width="59.140625" style="4" customWidth="1"/>
    <col min="5379" max="5379" width="8.42578125" style="4" customWidth="1"/>
    <col min="5380" max="5380" width="13.42578125" style="4" customWidth="1"/>
    <col min="5381" max="5381" width="8.28515625" style="4" customWidth="1"/>
    <col min="5382" max="5382" width="14.7109375" style="4" customWidth="1"/>
    <col min="5383" max="5383" width="0" style="4" hidden="1" customWidth="1"/>
    <col min="5384" max="5384" width="12.7109375" style="4" customWidth="1"/>
    <col min="5385" max="5632" width="9.140625" style="4"/>
    <col min="5633" max="5633" width="5.28515625" style="4" customWidth="1"/>
    <col min="5634" max="5634" width="59.140625" style="4" customWidth="1"/>
    <col min="5635" max="5635" width="8.42578125" style="4" customWidth="1"/>
    <col min="5636" max="5636" width="13.42578125" style="4" customWidth="1"/>
    <col min="5637" max="5637" width="8.28515625" style="4" customWidth="1"/>
    <col min="5638" max="5638" width="14.7109375" style="4" customWidth="1"/>
    <col min="5639" max="5639" width="0" style="4" hidden="1" customWidth="1"/>
    <col min="5640" max="5640" width="12.7109375" style="4" customWidth="1"/>
    <col min="5641" max="5888" width="9.140625" style="4"/>
    <col min="5889" max="5889" width="5.28515625" style="4" customWidth="1"/>
    <col min="5890" max="5890" width="59.140625" style="4" customWidth="1"/>
    <col min="5891" max="5891" width="8.42578125" style="4" customWidth="1"/>
    <col min="5892" max="5892" width="13.42578125" style="4" customWidth="1"/>
    <col min="5893" max="5893" width="8.28515625" style="4" customWidth="1"/>
    <col min="5894" max="5894" width="14.7109375" style="4" customWidth="1"/>
    <col min="5895" max="5895" width="0" style="4" hidden="1" customWidth="1"/>
    <col min="5896" max="5896" width="12.7109375" style="4" customWidth="1"/>
    <col min="5897" max="6144" width="9.140625" style="4"/>
    <col min="6145" max="6145" width="5.28515625" style="4" customWidth="1"/>
    <col min="6146" max="6146" width="59.140625" style="4" customWidth="1"/>
    <col min="6147" max="6147" width="8.42578125" style="4" customWidth="1"/>
    <col min="6148" max="6148" width="13.42578125" style="4" customWidth="1"/>
    <col min="6149" max="6149" width="8.28515625" style="4" customWidth="1"/>
    <col min="6150" max="6150" width="14.7109375" style="4" customWidth="1"/>
    <col min="6151" max="6151" width="0" style="4" hidden="1" customWidth="1"/>
    <col min="6152" max="6152" width="12.7109375" style="4" customWidth="1"/>
    <col min="6153" max="6400" width="9.140625" style="4"/>
    <col min="6401" max="6401" width="5.28515625" style="4" customWidth="1"/>
    <col min="6402" max="6402" width="59.140625" style="4" customWidth="1"/>
    <col min="6403" max="6403" width="8.42578125" style="4" customWidth="1"/>
    <col min="6404" max="6404" width="13.42578125" style="4" customWidth="1"/>
    <col min="6405" max="6405" width="8.28515625" style="4" customWidth="1"/>
    <col min="6406" max="6406" width="14.7109375" style="4" customWidth="1"/>
    <col min="6407" max="6407" width="0" style="4" hidden="1" customWidth="1"/>
    <col min="6408" max="6408" width="12.7109375" style="4" customWidth="1"/>
    <col min="6409" max="6656" width="9.140625" style="4"/>
    <col min="6657" max="6657" width="5.28515625" style="4" customWidth="1"/>
    <col min="6658" max="6658" width="59.140625" style="4" customWidth="1"/>
    <col min="6659" max="6659" width="8.42578125" style="4" customWidth="1"/>
    <col min="6660" max="6660" width="13.42578125" style="4" customWidth="1"/>
    <col min="6661" max="6661" width="8.28515625" style="4" customWidth="1"/>
    <col min="6662" max="6662" width="14.7109375" style="4" customWidth="1"/>
    <col min="6663" max="6663" width="0" style="4" hidden="1" customWidth="1"/>
    <col min="6664" max="6664" width="12.7109375" style="4" customWidth="1"/>
    <col min="6665" max="6912" width="9.140625" style="4"/>
    <col min="6913" max="6913" width="5.28515625" style="4" customWidth="1"/>
    <col min="6914" max="6914" width="59.140625" style="4" customWidth="1"/>
    <col min="6915" max="6915" width="8.42578125" style="4" customWidth="1"/>
    <col min="6916" max="6916" width="13.42578125" style="4" customWidth="1"/>
    <col min="6917" max="6917" width="8.28515625" style="4" customWidth="1"/>
    <col min="6918" max="6918" width="14.7109375" style="4" customWidth="1"/>
    <col min="6919" max="6919" width="0" style="4" hidden="1" customWidth="1"/>
    <col min="6920" max="6920" width="12.7109375" style="4" customWidth="1"/>
    <col min="6921" max="7168" width="9.140625" style="4"/>
    <col min="7169" max="7169" width="5.28515625" style="4" customWidth="1"/>
    <col min="7170" max="7170" width="59.140625" style="4" customWidth="1"/>
    <col min="7171" max="7171" width="8.42578125" style="4" customWidth="1"/>
    <col min="7172" max="7172" width="13.42578125" style="4" customWidth="1"/>
    <col min="7173" max="7173" width="8.28515625" style="4" customWidth="1"/>
    <col min="7174" max="7174" width="14.7109375" style="4" customWidth="1"/>
    <col min="7175" max="7175" width="0" style="4" hidden="1" customWidth="1"/>
    <col min="7176" max="7176" width="12.7109375" style="4" customWidth="1"/>
    <col min="7177" max="7424" width="9.140625" style="4"/>
    <col min="7425" max="7425" width="5.28515625" style="4" customWidth="1"/>
    <col min="7426" max="7426" width="59.140625" style="4" customWidth="1"/>
    <col min="7427" max="7427" width="8.42578125" style="4" customWidth="1"/>
    <col min="7428" max="7428" width="13.42578125" style="4" customWidth="1"/>
    <col min="7429" max="7429" width="8.28515625" style="4" customWidth="1"/>
    <col min="7430" max="7430" width="14.7109375" style="4" customWidth="1"/>
    <col min="7431" max="7431" width="0" style="4" hidden="1" customWidth="1"/>
    <col min="7432" max="7432" width="12.7109375" style="4" customWidth="1"/>
    <col min="7433" max="7680" width="9.140625" style="4"/>
    <col min="7681" max="7681" width="5.28515625" style="4" customWidth="1"/>
    <col min="7682" max="7682" width="59.140625" style="4" customWidth="1"/>
    <col min="7683" max="7683" width="8.42578125" style="4" customWidth="1"/>
    <col min="7684" max="7684" width="13.42578125" style="4" customWidth="1"/>
    <col min="7685" max="7685" width="8.28515625" style="4" customWidth="1"/>
    <col min="7686" max="7686" width="14.7109375" style="4" customWidth="1"/>
    <col min="7687" max="7687" width="0" style="4" hidden="1" customWidth="1"/>
    <col min="7688" max="7688" width="12.7109375" style="4" customWidth="1"/>
    <col min="7689" max="7936" width="9.140625" style="4"/>
    <col min="7937" max="7937" width="5.28515625" style="4" customWidth="1"/>
    <col min="7938" max="7938" width="59.140625" style="4" customWidth="1"/>
    <col min="7939" max="7939" width="8.42578125" style="4" customWidth="1"/>
    <col min="7940" max="7940" width="13.42578125" style="4" customWidth="1"/>
    <col min="7941" max="7941" width="8.28515625" style="4" customWidth="1"/>
    <col min="7942" max="7942" width="14.7109375" style="4" customWidth="1"/>
    <col min="7943" max="7943" width="0" style="4" hidden="1" customWidth="1"/>
    <col min="7944" max="7944" width="12.7109375" style="4" customWidth="1"/>
    <col min="7945" max="8192" width="9.140625" style="4"/>
    <col min="8193" max="8193" width="5.28515625" style="4" customWidth="1"/>
    <col min="8194" max="8194" width="59.140625" style="4" customWidth="1"/>
    <col min="8195" max="8195" width="8.42578125" style="4" customWidth="1"/>
    <col min="8196" max="8196" width="13.42578125" style="4" customWidth="1"/>
    <col min="8197" max="8197" width="8.28515625" style="4" customWidth="1"/>
    <col min="8198" max="8198" width="14.7109375" style="4" customWidth="1"/>
    <col min="8199" max="8199" width="0" style="4" hidden="1" customWidth="1"/>
    <col min="8200" max="8200" width="12.7109375" style="4" customWidth="1"/>
    <col min="8201" max="8448" width="9.140625" style="4"/>
    <col min="8449" max="8449" width="5.28515625" style="4" customWidth="1"/>
    <col min="8450" max="8450" width="59.140625" style="4" customWidth="1"/>
    <col min="8451" max="8451" width="8.42578125" style="4" customWidth="1"/>
    <col min="8452" max="8452" width="13.42578125" style="4" customWidth="1"/>
    <col min="8453" max="8453" width="8.28515625" style="4" customWidth="1"/>
    <col min="8454" max="8454" width="14.7109375" style="4" customWidth="1"/>
    <col min="8455" max="8455" width="0" style="4" hidden="1" customWidth="1"/>
    <col min="8456" max="8456" width="12.7109375" style="4" customWidth="1"/>
    <col min="8457" max="8704" width="9.140625" style="4"/>
    <col min="8705" max="8705" width="5.28515625" style="4" customWidth="1"/>
    <col min="8706" max="8706" width="59.140625" style="4" customWidth="1"/>
    <col min="8707" max="8707" width="8.42578125" style="4" customWidth="1"/>
    <col min="8708" max="8708" width="13.42578125" style="4" customWidth="1"/>
    <col min="8709" max="8709" width="8.28515625" style="4" customWidth="1"/>
    <col min="8710" max="8710" width="14.7109375" style="4" customWidth="1"/>
    <col min="8711" max="8711" width="0" style="4" hidden="1" customWidth="1"/>
    <col min="8712" max="8712" width="12.7109375" style="4" customWidth="1"/>
    <col min="8713" max="8960" width="9.140625" style="4"/>
    <col min="8961" max="8961" width="5.28515625" style="4" customWidth="1"/>
    <col min="8962" max="8962" width="59.140625" style="4" customWidth="1"/>
    <col min="8963" max="8963" width="8.42578125" style="4" customWidth="1"/>
    <col min="8964" max="8964" width="13.42578125" style="4" customWidth="1"/>
    <col min="8965" max="8965" width="8.28515625" style="4" customWidth="1"/>
    <col min="8966" max="8966" width="14.7109375" style="4" customWidth="1"/>
    <col min="8967" max="8967" width="0" style="4" hidden="1" customWidth="1"/>
    <col min="8968" max="8968" width="12.7109375" style="4" customWidth="1"/>
    <col min="8969" max="9216" width="9.140625" style="4"/>
    <col min="9217" max="9217" width="5.28515625" style="4" customWidth="1"/>
    <col min="9218" max="9218" width="59.140625" style="4" customWidth="1"/>
    <col min="9219" max="9219" width="8.42578125" style="4" customWidth="1"/>
    <col min="9220" max="9220" width="13.42578125" style="4" customWidth="1"/>
    <col min="9221" max="9221" width="8.28515625" style="4" customWidth="1"/>
    <col min="9222" max="9222" width="14.7109375" style="4" customWidth="1"/>
    <col min="9223" max="9223" width="0" style="4" hidden="1" customWidth="1"/>
    <col min="9224" max="9224" width="12.7109375" style="4" customWidth="1"/>
    <col min="9225" max="9472" width="9.140625" style="4"/>
    <col min="9473" max="9473" width="5.28515625" style="4" customWidth="1"/>
    <col min="9474" max="9474" width="59.140625" style="4" customWidth="1"/>
    <col min="9475" max="9475" width="8.42578125" style="4" customWidth="1"/>
    <col min="9476" max="9476" width="13.42578125" style="4" customWidth="1"/>
    <col min="9477" max="9477" width="8.28515625" style="4" customWidth="1"/>
    <col min="9478" max="9478" width="14.7109375" style="4" customWidth="1"/>
    <col min="9479" max="9479" width="0" style="4" hidden="1" customWidth="1"/>
    <col min="9480" max="9480" width="12.7109375" style="4" customWidth="1"/>
    <col min="9481" max="9728" width="9.140625" style="4"/>
    <col min="9729" max="9729" width="5.28515625" style="4" customWidth="1"/>
    <col min="9730" max="9730" width="59.140625" style="4" customWidth="1"/>
    <col min="9731" max="9731" width="8.42578125" style="4" customWidth="1"/>
    <col min="9732" max="9732" width="13.42578125" style="4" customWidth="1"/>
    <col min="9733" max="9733" width="8.28515625" style="4" customWidth="1"/>
    <col min="9734" max="9734" width="14.7109375" style="4" customWidth="1"/>
    <col min="9735" max="9735" width="0" style="4" hidden="1" customWidth="1"/>
    <col min="9736" max="9736" width="12.7109375" style="4" customWidth="1"/>
    <col min="9737" max="9984" width="9.140625" style="4"/>
    <col min="9985" max="9985" width="5.28515625" style="4" customWidth="1"/>
    <col min="9986" max="9986" width="59.140625" style="4" customWidth="1"/>
    <col min="9987" max="9987" width="8.42578125" style="4" customWidth="1"/>
    <col min="9988" max="9988" width="13.42578125" style="4" customWidth="1"/>
    <col min="9989" max="9989" width="8.28515625" style="4" customWidth="1"/>
    <col min="9990" max="9990" width="14.7109375" style="4" customWidth="1"/>
    <col min="9991" max="9991" width="0" style="4" hidden="1" customWidth="1"/>
    <col min="9992" max="9992" width="12.7109375" style="4" customWidth="1"/>
    <col min="9993" max="10240" width="9.140625" style="4"/>
    <col min="10241" max="10241" width="5.28515625" style="4" customWidth="1"/>
    <col min="10242" max="10242" width="59.140625" style="4" customWidth="1"/>
    <col min="10243" max="10243" width="8.42578125" style="4" customWidth="1"/>
    <col min="10244" max="10244" width="13.42578125" style="4" customWidth="1"/>
    <col min="10245" max="10245" width="8.28515625" style="4" customWidth="1"/>
    <col min="10246" max="10246" width="14.7109375" style="4" customWidth="1"/>
    <col min="10247" max="10247" width="0" style="4" hidden="1" customWidth="1"/>
    <col min="10248" max="10248" width="12.7109375" style="4" customWidth="1"/>
    <col min="10249" max="10496" width="9.140625" style="4"/>
    <col min="10497" max="10497" width="5.28515625" style="4" customWidth="1"/>
    <col min="10498" max="10498" width="59.140625" style="4" customWidth="1"/>
    <col min="10499" max="10499" width="8.42578125" style="4" customWidth="1"/>
    <col min="10500" max="10500" width="13.42578125" style="4" customWidth="1"/>
    <col min="10501" max="10501" width="8.28515625" style="4" customWidth="1"/>
    <col min="10502" max="10502" width="14.7109375" style="4" customWidth="1"/>
    <col min="10503" max="10503" width="0" style="4" hidden="1" customWidth="1"/>
    <col min="10504" max="10504" width="12.7109375" style="4" customWidth="1"/>
    <col min="10505" max="10752" width="9.140625" style="4"/>
    <col min="10753" max="10753" width="5.28515625" style="4" customWidth="1"/>
    <col min="10754" max="10754" width="59.140625" style="4" customWidth="1"/>
    <col min="10755" max="10755" width="8.42578125" style="4" customWidth="1"/>
    <col min="10756" max="10756" width="13.42578125" style="4" customWidth="1"/>
    <col min="10757" max="10757" width="8.28515625" style="4" customWidth="1"/>
    <col min="10758" max="10758" width="14.7109375" style="4" customWidth="1"/>
    <col min="10759" max="10759" width="0" style="4" hidden="1" customWidth="1"/>
    <col min="10760" max="10760" width="12.7109375" style="4" customWidth="1"/>
    <col min="10761" max="11008" width="9.140625" style="4"/>
    <col min="11009" max="11009" width="5.28515625" style="4" customWidth="1"/>
    <col min="11010" max="11010" width="59.140625" style="4" customWidth="1"/>
    <col min="11011" max="11011" width="8.42578125" style="4" customWidth="1"/>
    <col min="11012" max="11012" width="13.42578125" style="4" customWidth="1"/>
    <col min="11013" max="11013" width="8.28515625" style="4" customWidth="1"/>
    <col min="11014" max="11014" width="14.7109375" style="4" customWidth="1"/>
    <col min="11015" max="11015" width="0" style="4" hidden="1" customWidth="1"/>
    <col min="11016" max="11016" width="12.7109375" style="4" customWidth="1"/>
    <col min="11017" max="11264" width="9.140625" style="4"/>
    <col min="11265" max="11265" width="5.28515625" style="4" customWidth="1"/>
    <col min="11266" max="11266" width="59.140625" style="4" customWidth="1"/>
    <col min="11267" max="11267" width="8.42578125" style="4" customWidth="1"/>
    <col min="11268" max="11268" width="13.42578125" style="4" customWidth="1"/>
    <col min="11269" max="11269" width="8.28515625" style="4" customWidth="1"/>
    <col min="11270" max="11270" width="14.7109375" style="4" customWidth="1"/>
    <col min="11271" max="11271" width="0" style="4" hidden="1" customWidth="1"/>
    <col min="11272" max="11272" width="12.7109375" style="4" customWidth="1"/>
    <col min="11273" max="11520" width="9.140625" style="4"/>
    <col min="11521" max="11521" width="5.28515625" style="4" customWidth="1"/>
    <col min="11522" max="11522" width="59.140625" style="4" customWidth="1"/>
    <col min="11523" max="11523" width="8.42578125" style="4" customWidth="1"/>
    <col min="11524" max="11524" width="13.42578125" style="4" customWidth="1"/>
    <col min="11525" max="11525" width="8.28515625" style="4" customWidth="1"/>
    <col min="11526" max="11526" width="14.7109375" style="4" customWidth="1"/>
    <col min="11527" max="11527" width="0" style="4" hidden="1" customWidth="1"/>
    <col min="11528" max="11528" width="12.7109375" style="4" customWidth="1"/>
    <col min="11529" max="11776" width="9.140625" style="4"/>
    <col min="11777" max="11777" width="5.28515625" style="4" customWidth="1"/>
    <col min="11778" max="11778" width="59.140625" style="4" customWidth="1"/>
    <col min="11779" max="11779" width="8.42578125" style="4" customWidth="1"/>
    <col min="11780" max="11780" width="13.42578125" style="4" customWidth="1"/>
    <col min="11781" max="11781" width="8.28515625" style="4" customWidth="1"/>
    <col min="11782" max="11782" width="14.7109375" style="4" customWidth="1"/>
    <col min="11783" max="11783" width="0" style="4" hidden="1" customWidth="1"/>
    <col min="11784" max="11784" width="12.7109375" style="4" customWidth="1"/>
    <col min="11785" max="12032" width="9.140625" style="4"/>
    <col min="12033" max="12033" width="5.28515625" style="4" customWidth="1"/>
    <col min="12034" max="12034" width="59.140625" style="4" customWidth="1"/>
    <col min="12035" max="12035" width="8.42578125" style="4" customWidth="1"/>
    <col min="12036" max="12036" width="13.42578125" style="4" customWidth="1"/>
    <col min="12037" max="12037" width="8.28515625" style="4" customWidth="1"/>
    <col min="12038" max="12038" width="14.7109375" style="4" customWidth="1"/>
    <col min="12039" max="12039" width="0" style="4" hidden="1" customWidth="1"/>
    <col min="12040" max="12040" width="12.7109375" style="4" customWidth="1"/>
    <col min="12041" max="12288" width="9.140625" style="4"/>
    <col min="12289" max="12289" width="5.28515625" style="4" customWidth="1"/>
    <col min="12290" max="12290" width="59.140625" style="4" customWidth="1"/>
    <col min="12291" max="12291" width="8.42578125" style="4" customWidth="1"/>
    <col min="12292" max="12292" width="13.42578125" style="4" customWidth="1"/>
    <col min="12293" max="12293" width="8.28515625" style="4" customWidth="1"/>
    <col min="12294" max="12294" width="14.7109375" style="4" customWidth="1"/>
    <col min="12295" max="12295" width="0" style="4" hidden="1" customWidth="1"/>
    <col min="12296" max="12296" width="12.7109375" style="4" customWidth="1"/>
    <col min="12297" max="12544" width="9.140625" style="4"/>
    <col min="12545" max="12545" width="5.28515625" style="4" customWidth="1"/>
    <col min="12546" max="12546" width="59.140625" style="4" customWidth="1"/>
    <col min="12547" max="12547" width="8.42578125" style="4" customWidth="1"/>
    <col min="12548" max="12548" width="13.42578125" style="4" customWidth="1"/>
    <col min="12549" max="12549" width="8.28515625" style="4" customWidth="1"/>
    <col min="12550" max="12550" width="14.7109375" style="4" customWidth="1"/>
    <col min="12551" max="12551" width="0" style="4" hidden="1" customWidth="1"/>
    <col min="12552" max="12552" width="12.7109375" style="4" customWidth="1"/>
    <col min="12553" max="12800" width="9.140625" style="4"/>
    <col min="12801" max="12801" width="5.28515625" style="4" customWidth="1"/>
    <col min="12802" max="12802" width="59.140625" style="4" customWidth="1"/>
    <col min="12803" max="12803" width="8.42578125" style="4" customWidth="1"/>
    <col min="12804" max="12804" width="13.42578125" style="4" customWidth="1"/>
    <col min="12805" max="12805" width="8.28515625" style="4" customWidth="1"/>
    <col min="12806" max="12806" width="14.7109375" style="4" customWidth="1"/>
    <col min="12807" max="12807" width="0" style="4" hidden="1" customWidth="1"/>
    <col min="12808" max="12808" width="12.7109375" style="4" customWidth="1"/>
    <col min="12809" max="13056" width="9.140625" style="4"/>
    <col min="13057" max="13057" width="5.28515625" style="4" customWidth="1"/>
    <col min="13058" max="13058" width="59.140625" style="4" customWidth="1"/>
    <col min="13059" max="13059" width="8.42578125" style="4" customWidth="1"/>
    <col min="13060" max="13060" width="13.42578125" style="4" customWidth="1"/>
    <col min="13061" max="13061" width="8.28515625" style="4" customWidth="1"/>
    <col min="13062" max="13062" width="14.7109375" style="4" customWidth="1"/>
    <col min="13063" max="13063" width="0" style="4" hidden="1" customWidth="1"/>
    <col min="13064" max="13064" width="12.7109375" style="4" customWidth="1"/>
    <col min="13065" max="13312" width="9.140625" style="4"/>
    <col min="13313" max="13313" width="5.28515625" style="4" customWidth="1"/>
    <col min="13314" max="13314" width="59.140625" style="4" customWidth="1"/>
    <col min="13315" max="13315" width="8.42578125" style="4" customWidth="1"/>
    <col min="13316" max="13316" width="13.42578125" style="4" customWidth="1"/>
    <col min="13317" max="13317" width="8.28515625" style="4" customWidth="1"/>
    <col min="13318" max="13318" width="14.7109375" style="4" customWidth="1"/>
    <col min="13319" max="13319" width="0" style="4" hidden="1" customWidth="1"/>
    <col min="13320" max="13320" width="12.7109375" style="4" customWidth="1"/>
    <col min="13321" max="13568" width="9.140625" style="4"/>
    <col min="13569" max="13569" width="5.28515625" style="4" customWidth="1"/>
    <col min="13570" max="13570" width="59.140625" style="4" customWidth="1"/>
    <col min="13571" max="13571" width="8.42578125" style="4" customWidth="1"/>
    <col min="13572" max="13572" width="13.42578125" style="4" customWidth="1"/>
    <col min="13573" max="13573" width="8.28515625" style="4" customWidth="1"/>
    <col min="13574" max="13574" width="14.7109375" style="4" customWidth="1"/>
    <col min="13575" max="13575" width="0" style="4" hidden="1" customWidth="1"/>
    <col min="13576" max="13576" width="12.7109375" style="4" customWidth="1"/>
    <col min="13577" max="13824" width="9.140625" style="4"/>
    <col min="13825" max="13825" width="5.28515625" style="4" customWidth="1"/>
    <col min="13826" max="13826" width="59.140625" style="4" customWidth="1"/>
    <col min="13827" max="13827" width="8.42578125" style="4" customWidth="1"/>
    <col min="13828" max="13828" width="13.42578125" style="4" customWidth="1"/>
    <col min="13829" max="13829" width="8.28515625" style="4" customWidth="1"/>
    <col min="13830" max="13830" width="14.7109375" style="4" customWidth="1"/>
    <col min="13831" max="13831" width="0" style="4" hidden="1" customWidth="1"/>
    <col min="13832" max="13832" width="12.7109375" style="4" customWidth="1"/>
    <col min="13833" max="14080" width="9.140625" style="4"/>
    <col min="14081" max="14081" width="5.28515625" style="4" customWidth="1"/>
    <col min="14082" max="14082" width="59.140625" style="4" customWidth="1"/>
    <col min="14083" max="14083" width="8.42578125" style="4" customWidth="1"/>
    <col min="14084" max="14084" width="13.42578125" style="4" customWidth="1"/>
    <col min="14085" max="14085" width="8.28515625" style="4" customWidth="1"/>
    <col min="14086" max="14086" width="14.7109375" style="4" customWidth="1"/>
    <col min="14087" max="14087" width="0" style="4" hidden="1" customWidth="1"/>
    <col min="14088" max="14088" width="12.7109375" style="4" customWidth="1"/>
    <col min="14089" max="14336" width="9.140625" style="4"/>
    <col min="14337" max="14337" width="5.28515625" style="4" customWidth="1"/>
    <col min="14338" max="14338" width="59.140625" style="4" customWidth="1"/>
    <col min="14339" max="14339" width="8.42578125" style="4" customWidth="1"/>
    <col min="14340" max="14340" width="13.42578125" style="4" customWidth="1"/>
    <col min="14341" max="14341" width="8.28515625" style="4" customWidth="1"/>
    <col min="14342" max="14342" width="14.7109375" style="4" customWidth="1"/>
    <col min="14343" max="14343" width="0" style="4" hidden="1" customWidth="1"/>
    <col min="14344" max="14344" width="12.7109375" style="4" customWidth="1"/>
    <col min="14345" max="14592" width="9.140625" style="4"/>
    <col min="14593" max="14593" width="5.28515625" style="4" customWidth="1"/>
    <col min="14594" max="14594" width="59.140625" style="4" customWidth="1"/>
    <col min="14595" max="14595" width="8.42578125" style="4" customWidth="1"/>
    <col min="14596" max="14596" width="13.42578125" style="4" customWidth="1"/>
    <col min="14597" max="14597" width="8.28515625" style="4" customWidth="1"/>
    <col min="14598" max="14598" width="14.7109375" style="4" customWidth="1"/>
    <col min="14599" max="14599" width="0" style="4" hidden="1" customWidth="1"/>
    <col min="14600" max="14600" width="12.7109375" style="4" customWidth="1"/>
    <col min="14601" max="14848" width="9.140625" style="4"/>
    <col min="14849" max="14849" width="5.28515625" style="4" customWidth="1"/>
    <col min="14850" max="14850" width="59.140625" style="4" customWidth="1"/>
    <col min="14851" max="14851" width="8.42578125" style="4" customWidth="1"/>
    <col min="14852" max="14852" width="13.42578125" style="4" customWidth="1"/>
    <col min="14853" max="14853" width="8.28515625" style="4" customWidth="1"/>
    <col min="14854" max="14854" width="14.7109375" style="4" customWidth="1"/>
    <col min="14855" max="14855" width="0" style="4" hidden="1" customWidth="1"/>
    <col min="14856" max="14856" width="12.7109375" style="4" customWidth="1"/>
    <col min="14857" max="15104" width="9.140625" style="4"/>
    <col min="15105" max="15105" width="5.28515625" style="4" customWidth="1"/>
    <col min="15106" max="15106" width="59.140625" style="4" customWidth="1"/>
    <col min="15107" max="15107" width="8.42578125" style="4" customWidth="1"/>
    <col min="15108" max="15108" width="13.42578125" style="4" customWidth="1"/>
    <col min="15109" max="15109" width="8.28515625" style="4" customWidth="1"/>
    <col min="15110" max="15110" width="14.7109375" style="4" customWidth="1"/>
    <col min="15111" max="15111" width="0" style="4" hidden="1" customWidth="1"/>
    <col min="15112" max="15112" width="12.7109375" style="4" customWidth="1"/>
    <col min="15113" max="15360" width="9.140625" style="4"/>
    <col min="15361" max="15361" width="5.28515625" style="4" customWidth="1"/>
    <col min="15362" max="15362" width="59.140625" style="4" customWidth="1"/>
    <col min="15363" max="15363" width="8.42578125" style="4" customWidth="1"/>
    <col min="15364" max="15364" width="13.42578125" style="4" customWidth="1"/>
    <col min="15365" max="15365" width="8.28515625" style="4" customWidth="1"/>
    <col min="15366" max="15366" width="14.7109375" style="4" customWidth="1"/>
    <col min="15367" max="15367" width="0" style="4" hidden="1" customWidth="1"/>
    <col min="15368" max="15368" width="12.7109375" style="4" customWidth="1"/>
    <col min="15369" max="15616" width="9.140625" style="4"/>
    <col min="15617" max="15617" width="5.28515625" style="4" customWidth="1"/>
    <col min="15618" max="15618" width="59.140625" style="4" customWidth="1"/>
    <col min="15619" max="15619" width="8.42578125" style="4" customWidth="1"/>
    <col min="15620" max="15620" width="13.42578125" style="4" customWidth="1"/>
    <col min="15621" max="15621" width="8.28515625" style="4" customWidth="1"/>
    <col min="15622" max="15622" width="14.7109375" style="4" customWidth="1"/>
    <col min="15623" max="15623" width="0" style="4" hidden="1" customWidth="1"/>
    <col min="15624" max="15624" width="12.7109375" style="4" customWidth="1"/>
    <col min="15625" max="15872" width="9.140625" style="4"/>
    <col min="15873" max="15873" width="5.28515625" style="4" customWidth="1"/>
    <col min="15874" max="15874" width="59.140625" style="4" customWidth="1"/>
    <col min="15875" max="15875" width="8.42578125" style="4" customWidth="1"/>
    <col min="15876" max="15876" width="13.42578125" style="4" customWidth="1"/>
    <col min="15877" max="15877" width="8.28515625" style="4" customWidth="1"/>
    <col min="15878" max="15878" width="14.7109375" style="4" customWidth="1"/>
    <col min="15879" max="15879" width="0" style="4" hidden="1" customWidth="1"/>
    <col min="15880" max="15880" width="12.7109375" style="4" customWidth="1"/>
    <col min="15881" max="16128" width="9.140625" style="4"/>
    <col min="16129" max="16129" width="5.28515625" style="4" customWidth="1"/>
    <col min="16130" max="16130" width="59.140625" style="4" customWidth="1"/>
    <col min="16131" max="16131" width="8.42578125" style="4" customWidth="1"/>
    <col min="16132" max="16132" width="13.42578125" style="4" customWidth="1"/>
    <col min="16133" max="16133" width="8.28515625" style="4" customWidth="1"/>
    <col min="16134" max="16134" width="14.7109375" style="4" customWidth="1"/>
    <col min="16135" max="16135" width="0" style="4" hidden="1" customWidth="1"/>
    <col min="16136" max="16136" width="12.7109375" style="4" customWidth="1"/>
    <col min="16137" max="16384" width="9.140625" style="4"/>
  </cols>
  <sheetData>
    <row r="1" spans="1:9" ht="20.25" customHeight="1" x14ac:dyDescent="0.25">
      <c r="A1" s="353"/>
      <c r="B1" s="354"/>
      <c r="C1" s="354"/>
      <c r="E1" s="355" t="s">
        <v>0</v>
      </c>
      <c r="G1" s="354"/>
      <c r="H1" s="354"/>
      <c r="I1" s="354"/>
    </row>
    <row r="2" spans="1:9" ht="15" customHeight="1" x14ac:dyDescent="0.25">
      <c r="A2" s="354"/>
      <c r="B2" s="354"/>
      <c r="C2" s="354"/>
      <c r="E2" s="354" t="s">
        <v>1</v>
      </c>
      <c r="F2" s="354"/>
      <c r="G2" s="354"/>
      <c r="H2" s="354"/>
    </row>
    <row r="3" spans="1:9" ht="61.5" customHeight="1" x14ac:dyDescent="0.25">
      <c r="A3" s="354"/>
      <c r="B3" s="354"/>
      <c r="C3" s="354"/>
      <c r="E3" s="561" t="s">
        <v>99</v>
      </c>
      <c r="F3" s="561"/>
      <c r="G3" s="561"/>
      <c r="H3" s="561"/>
    </row>
    <row r="4" spans="1:9" ht="25.5" customHeight="1" x14ac:dyDescent="0.2">
      <c r="A4" s="354"/>
      <c r="B4" s="354"/>
      <c r="C4" s="354"/>
      <c r="E4" s="356" t="s">
        <v>100</v>
      </c>
      <c r="G4" s="354"/>
      <c r="H4" s="354"/>
      <c r="I4" s="354"/>
    </row>
    <row r="5" spans="1:9" ht="20.25" customHeight="1" x14ac:dyDescent="0.25">
      <c r="A5" s="354"/>
      <c r="B5" s="354"/>
      <c r="C5" s="354"/>
      <c r="E5" s="354" t="s">
        <v>101</v>
      </c>
      <c r="G5" s="354"/>
      <c r="H5" s="354"/>
      <c r="I5" s="354"/>
    </row>
    <row r="6" spans="1:9" ht="6.75" customHeight="1" x14ac:dyDescent="0.25">
      <c r="A6" s="354"/>
      <c r="B6" s="354"/>
      <c r="C6" s="357"/>
    </row>
    <row r="7" spans="1:9" s="7" customFormat="1" ht="20.25" customHeight="1" x14ac:dyDescent="0.25">
      <c r="A7" s="562" t="s">
        <v>5</v>
      </c>
      <c r="B7" s="562"/>
      <c r="C7" s="562"/>
      <c r="D7" s="562"/>
      <c r="E7" s="562"/>
      <c r="F7" s="562"/>
      <c r="G7" s="562"/>
      <c r="H7" s="562"/>
      <c r="I7" s="562"/>
    </row>
    <row r="8" spans="1:9" ht="24.75" customHeight="1" x14ac:dyDescent="0.25">
      <c r="A8" s="563" t="s">
        <v>6</v>
      </c>
      <c r="B8" s="563"/>
      <c r="C8" s="563"/>
      <c r="D8" s="563"/>
      <c r="E8" s="563"/>
      <c r="F8" s="563"/>
      <c r="G8" s="563"/>
      <c r="H8" s="563"/>
      <c r="I8" s="563"/>
    </row>
    <row r="9" spans="1:9" ht="20.25" customHeight="1" x14ac:dyDescent="0.25">
      <c r="A9" s="563" t="s">
        <v>7</v>
      </c>
      <c r="B9" s="563"/>
      <c r="C9" s="563"/>
      <c r="D9" s="563"/>
      <c r="E9" s="563"/>
      <c r="F9" s="563"/>
      <c r="G9" s="563"/>
      <c r="H9" s="563"/>
      <c r="I9" s="563"/>
    </row>
    <row r="10" spans="1:9" ht="20.25" customHeight="1" x14ac:dyDescent="0.25">
      <c r="A10" s="563" t="s">
        <v>8</v>
      </c>
      <c r="B10" s="563"/>
      <c r="C10" s="563"/>
      <c r="D10" s="563"/>
      <c r="E10" s="563"/>
      <c r="F10" s="563"/>
      <c r="G10" s="563"/>
      <c r="H10" s="563"/>
      <c r="I10" s="563"/>
    </row>
    <row r="11" spans="1:9" ht="20.25" customHeight="1" thickBot="1" x14ac:dyDescent="0.3">
      <c r="A11" s="358"/>
      <c r="B11" s="358"/>
      <c r="C11" s="358"/>
      <c r="F11" s="42" t="s">
        <v>102</v>
      </c>
      <c r="G11" s="2"/>
      <c r="H11" s="2"/>
    </row>
    <row r="12" spans="1:9" ht="69.75" customHeight="1" x14ac:dyDescent="0.25">
      <c r="A12" s="564" t="s">
        <v>10</v>
      </c>
      <c r="B12" s="566" t="s">
        <v>11</v>
      </c>
      <c r="C12" s="568" t="s">
        <v>12</v>
      </c>
      <c r="D12" s="555" t="s">
        <v>13</v>
      </c>
      <c r="E12" s="557"/>
      <c r="F12" s="566" t="s">
        <v>14</v>
      </c>
      <c r="G12" s="555" t="s">
        <v>15</v>
      </c>
      <c r="H12" s="556"/>
      <c r="I12" s="557"/>
    </row>
    <row r="13" spans="1:9" s="14" customFormat="1" ht="115.5" customHeight="1" thickBot="1" x14ac:dyDescent="0.3">
      <c r="A13" s="565"/>
      <c r="B13" s="567"/>
      <c r="C13" s="569"/>
      <c r="D13" s="359" t="s">
        <v>17</v>
      </c>
      <c r="E13" s="360" t="s">
        <v>18</v>
      </c>
      <c r="F13" s="567"/>
      <c r="G13" s="359" t="s">
        <v>16</v>
      </c>
      <c r="H13" s="359" t="s">
        <v>17</v>
      </c>
      <c r="I13" s="360" t="s">
        <v>18</v>
      </c>
    </row>
    <row r="14" spans="1:9" s="15" customFormat="1" ht="30" customHeight="1" thickBot="1" x14ac:dyDescent="0.3">
      <c r="A14" s="558" t="s">
        <v>103</v>
      </c>
      <c r="B14" s="559"/>
      <c r="C14" s="559"/>
      <c r="D14" s="559"/>
      <c r="E14" s="559"/>
      <c r="F14" s="559"/>
      <c r="G14" s="559"/>
      <c r="H14" s="559"/>
      <c r="I14" s="560"/>
    </row>
    <row r="15" spans="1:9" s="299" customFormat="1" ht="33" customHeight="1" x14ac:dyDescent="0.25">
      <c r="A15" s="361" t="s">
        <v>41</v>
      </c>
      <c r="B15" s="362" t="str">
        <f>'[6]1 Массаж головы'!A13</f>
        <v>Массаж головы (лобно-височной и затылочно-теменной области)</v>
      </c>
      <c r="C15" s="363" t="s">
        <v>104</v>
      </c>
      <c r="D15" s="294">
        <f>'[6]1 Массаж головы'!G28</f>
        <v>3.61</v>
      </c>
      <c r="E15" s="295" t="s">
        <v>22</v>
      </c>
      <c r="F15" s="296">
        <f>'[6]1 Массаж головы'!P30</f>
        <v>1.99</v>
      </c>
      <c r="G15" s="364">
        <f>'[6]1р'!M30</f>
        <v>0</v>
      </c>
      <c r="H15" s="297">
        <f>'[6]1р'!G28</f>
        <v>5.48</v>
      </c>
      <c r="I15" s="298" t="s">
        <v>22</v>
      </c>
    </row>
    <row r="16" spans="1:9" s="299" customFormat="1" ht="32.25" customHeight="1" x14ac:dyDescent="0.25">
      <c r="A16" s="365" t="s">
        <v>46</v>
      </c>
      <c r="B16" s="366" t="str">
        <f>'[6]2 Массаж лица'!A13</f>
        <v>Массаж лица (лобной, окологлазничной, верхне-и нижнечелюстной области)</v>
      </c>
      <c r="C16" s="367" t="str">
        <f>$C$15</f>
        <v>процедура</v>
      </c>
      <c r="D16" s="303">
        <f>'[6]2 Массаж лица'!G28</f>
        <v>3.61</v>
      </c>
      <c r="E16" s="304" t="s">
        <v>22</v>
      </c>
      <c r="F16" s="305">
        <f>'[6]2 Массаж лица'!P30</f>
        <v>1.99</v>
      </c>
      <c r="G16" s="368">
        <f>'[6]2р'!M30</f>
        <v>0</v>
      </c>
      <c r="H16" s="369">
        <f>'[6]2р'!G28</f>
        <v>5.48</v>
      </c>
      <c r="I16" s="306" t="s">
        <v>22</v>
      </c>
    </row>
    <row r="17" spans="1:9" s="299" customFormat="1" ht="22.5" x14ac:dyDescent="0.25">
      <c r="A17" s="370" t="s">
        <v>49</v>
      </c>
      <c r="B17" s="366" t="str">
        <f>'[6]3 Массаж шеи'!A13</f>
        <v>Массаж шеи</v>
      </c>
      <c r="C17" s="367" t="str">
        <f t="shared" ref="C17:C38" si="0">$C$15</f>
        <v>процедура</v>
      </c>
      <c r="D17" s="303">
        <f>'[6]3 Массаж шеи'!G28</f>
        <v>3.61</v>
      </c>
      <c r="E17" s="304" t="s">
        <v>22</v>
      </c>
      <c r="F17" s="305">
        <f>'[6]3 Массаж шеи'!P30</f>
        <v>1.99</v>
      </c>
      <c r="G17" s="368">
        <f>'[6]3р'!M30</f>
        <v>0</v>
      </c>
      <c r="H17" s="369">
        <f>'[6]3р'!G28</f>
        <v>5.48</v>
      </c>
      <c r="I17" s="306" t="s">
        <v>22</v>
      </c>
    </row>
    <row r="18" spans="1:9" s="299" customFormat="1" ht="45" x14ac:dyDescent="0.25">
      <c r="A18" s="365" t="s">
        <v>105</v>
      </c>
      <c r="B18" s="366" t="str">
        <f>'[6]4 Массаж ворота'!A13</f>
        <v>Массаж воротниковой зоны (задней поверхности шеи, спины до уровня IV грудного позвонка, передней поверхности грудной клетки до 2-го ребра)</v>
      </c>
      <c r="C18" s="367" t="str">
        <f t="shared" si="0"/>
        <v>процедура</v>
      </c>
      <c r="D18" s="303">
        <f>'[6]4 Массаж ворота'!G28</f>
        <v>4.82</v>
      </c>
      <c r="E18" s="304" t="s">
        <v>22</v>
      </c>
      <c r="F18" s="305">
        <f>'[6]4 Массаж ворота'!P30</f>
        <v>1.99</v>
      </c>
      <c r="G18" s="368">
        <f>'[6]4р'!$G$29</f>
        <v>222.01</v>
      </c>
      <c r="H18" s="369">
        <f>'[6]4р'!G28</f>
        <v>7.23</v>
      </c>
      <c r="I18" s="306" t="s">
        <v>22</v>
      </c>
    </row>
    <row r="19" spans="1:9" s="299" customFormat="1" ht="22.5" x14ac:dyDescent="0.25">
      <c r="A19" s="370" t="s">
        <v>106</v>
      </c>
      <c r="B19" s="366" t="str">
        <f>'[6]5 Массаж рук'!A13</f>
        <v>Массаж верхней конечности</v>
      </c>
      <c r="C19" s="367" t="str">
        <f t="shared" si="0"/>
        <v>процедура</v>
      </c>
      <c r="D19" s="303">
        <f>'[6]5 Массаж рук'!G28</f>
        <v>4.82</v>
      </c>
      <c r="E19" s="304" t="s">
        <v>22</v>
      </c>
      <c r="F19" s="305">
        <f>'[6]5 Массаж рук'!P30</f>
        <v>1.99</v>
      </c>
      <c r="G19" s="368">
        <f>'[6]5р'!$G$29</f>
        <v>222.01</v>
      </c>
      <c r="H19" s="369">
        <f>'[6]5р'!G28</f>
        <v>7.23</v>
      </c>
      <c r="I19" s="306" t="s">
        <v>22</v>
      </c>
    </row>
    <row r="20" spans="1:9" s="299" customFormat="1" ht="30" x14ac:dyDescent="0.25">
      <c r="A20" s="365" t="s">
        <v>107</v>
      </c>
      <c r="B20" s="366" t="str">
        <f>'[6]6 Массаж лопатки'!A13</f>
        <v>Массаж верхней конечности, надплечья и области лопатки</v>
      </c>
      <c r="C20" s="367" t="str">
        <f t="shared" si="0"/>
        <v>процедура</v>
      </c>
      <c r="D20" s="303">
        <f>'[6]6 Массаж лопатки'!G28</f>
        <v>5.98</v>
      </c>
      <c r="E20" s="304" t="s">
        <v>22</v>
      </c>
      <c r="F20" s="305">
        <f>'[6]6 Массаж лопатки'!P30</f>
        <v>1.99</v>
      </c>
      <c r="G20" s="368">
        <f>'[6]6р'!$G$29</f>
        <v>279.13</v>
      </c>
      <c r="H20" s="369">
        <f>'[6]6р'!G28</f>
        <v>9.09</v>
      </c>
      <c r="I20" s="306" t="s">
        <v>22</v>
      </c>
    </row>
    <row r="21" spans="1:9" s="299" customFormat="1" ht="45" x14ac:dyDescent="0.25">
      <c r="A21" s="370" t="s">
        <v>108</v>
      </c>
      <c r="B21" s="366" t="str">
        <f>'[6]7 Массаж плеча'!A13</f>
        <v>Массаж плечевого сустава (верхней трети плеча, области плечевого сустава и надплечья одноименной стороны)</v>
      </c>
      <c r="C21" s="367" t="str">
        <f t="shared" si="0"/>
        <v>процедура</v>
      </c>
      <c r="D21" s="303">
        <f>'[6]7 Массаж плеча'!G28</f>
        <v>3.61</v>
      </c>
      <c r="E21" s="304" t="s">
        <v>22</v>
      </c>
      <c r="F21" s="305">
        <f>'[6]7 Массаж плеча'!P30</f>
        <v>1.99</v>
      </c>
      <c r="G21" s="368">
        <f>'[6]7р'!$G$29</f>
        <v>168.27</v>
      </c>
      <c r="H21" s="369">
        <f>'[6]7р'!G28</f>
        <v>5.48</v>
      </c>
      <c r="I21" s="306" t="s">
        <v>22</v>
      </c>
    </row>
    <row r="22" spans="1:9" s="299" customFormat="1" ht="45" x14ac:dyDescent="0.25">
      <c r="A22" s="365" t="s">
        <v>109</v>
      </c>
      <c r="B22" s="371" t="str">
        <f>'[6]8 Массаж локтя'!A13</f>
        <v>Массаж локтевого сустава (верхней трети предплечья, области локтевого сустава и нижней трети плеча)</v>
      </c>
      <c r="C22" s="367" t="str">
        <f t="shared" si="0"/>
        <v>процедура</v>
      </c>
      <c r="D22" s="303">
        <f>'[6]8 Массаж локтя'!G28</f>
        <v>3.61</v>
      </c>
      <c r="E22" s="304" t="s">
        <v>22</v>
      </c>
      <c r="F22" s="305">
        <f>'[6]8 Массаж локтя'!P30</f>
        <v>1.99</v>
      </c>
      <c r="G22" s="368">
        <f>'[6]8р'!$G$29</f>
        <v>168.27</v>
      </c>
      <c r="H22" s="369">
        <f>'[6]8р'!G28</f>
        <v>5.48</v>
      </c>
      <c r="I22" s="306" t="s">
        <v>22</v>
      </c>
    </row>
    <row r="23" spans="1:9" s="299" customFormat="1" ht="45" x14ac:dyDescent="0.25">
      <c r="A23" s="370" t="s">
        <v>110</v>
      </c>
      <c r="B23" s="366" t="str">
        <f>'[6]9 Массаж лучезапястия'!A13</f>
        <v>Массаж лучезапястного сустава (проксимального отдела кисти, области лучезапястного сустава и предплечья)</v>
      </c>
      <c r="C23" s="367" t="str">
        <f t="shared" si="0"/>
        <v>процедура</v>
      </c>
      <c r="D23" s="303">
        <f>'[6]9 Массаж лучезапястия'!G28</f>
        <v>3.61</v>
      </c>
      <c r="E23" s="304" t="s">
        <v>22</v>
      </c>
      <c r="F23" s="305">
        <f>'[6]9 Массаж лучезапястия'!P30</f>
        <v>1.99</v>
      </c>
      <c r="G23" s="368">
        <f>'[6]9р'!$G$29</f>
        <v>168.27</v>
      </c>
      <c r="H23" s="369">
        <f>'[6]9р'!G28</f>
        <v>5.48</v>
      </c>
      <c r="I23" s="306" t="s">
        <v>22</v>
      </c>
    </row>
    <row r="24" spans="1:9" s="299" customFormat="1" ht="22.5" x14ac:dyDescent="0.25">
      <c r="A24" s="365" t="s">
        <v>111</v>
      </c>
      <c r="B24" s="366" t="str">
        <f>'[6]10 Массаж кисти'!A13</f>
        <v>Массаж кисти и предплечья</v>
      </c>
      <c r="C24" s="367" t="str">
        <f t="shared" si="0"/>
        <v>процедура</v>
      </c>
      <c r="D24" s="303">
        <f>'[6]10 Массаж кисти'!G28</f>
        <v>3.61</v>
      </c>
      <c r="E24" s="304" t="s">
        <v>22</v>
      </c>
      <c r="F24" s="305">
        <f>'[6]10 Массаж кисти'!P30</f>
        <v>1.99</v>
      </c>
      <c r="G24" s="368">
        <f>'[6]10р'!$G$29</f>
        <v>168.27</v>
      </c>
      <c r="H24" s="369">
        <f>'[6]10р'!G28</f>
        <v>5.48</v>
      </c>
      <c r="I24" s="306" t="s">
        <v>22</v>
      </c>
    </row>
    <row r="25" spans="1:9" s="299" customFormat="1" ht="61.5" customHeight="1" x14ac:dyDescent="0.25">
      <c r="A25" s="370" t="s">
        <v>112</v>
      </c>
      <c r="B25" s="372" t="str">
        <f>'[6]11 Массаж груди'!A13</f>
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</c>
      <c r="C25" s="367" t="str">
        <f t="shared" si="0"/>
        <v>процедура</v>
      </c>
      <c r="D25" s="303">
        <f>'[6]11 Массаж груди'!G28</f>
        <v>6.99</v>
      </c>
      <c r="E25" s="304" t="s">
        <v>22</v>
      </c>
      <c r="F25" s="305">
        <f>'[6]11 Массаж груди'!P30</f>
        <v>1.99</v>
      </c>
      <c r="G25" s="368">
        <f>'[6]11р'!$G$29</f>
        <v>334.4</v>
      </c>
      <c r="H25" s="369">
        <f>'[6]11р'!G28</f>
        <v>10.89</v>
      </c>
      <c r="I25" s="306" t="s">
        <v>22</v>
      </c>
    </row>
    <row r="26" spans="1:9" s="299" customFormat="1" ht="60.75" customHeight="1" x14ac:dyDescent="0.25">
      <c r="A26" s="365" t="s">
        <v>113</v>
      </c>
      <c r="B26" s="366" t="str">
        <f>'[6]12 Массаж спины'!A13</f>
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</c>
      <c r="C26" s="367" t="str">
        <f t="shared" si="0"/>
        <v>процедура</v>
      </c>
      <c r="D26" s="303">
        <f>'[6]12 Массаж спины'!G28</f>
        <v>4.82</v>
      </c>
      <c r="E26" s="304" t="s">
        <v>22</v>
      </c>
      <c r="F26" s="305">
        <f>'[6]12 Массаж спины'!P30</f>
        <v>1.99</v>
      </c>
      <c r="G26" s="368">
        <f>'[6]12р'!$G$29</f>
        <v>222.01</v>
      </c>
      <c r="H26" s="369">
        <f>'[6]12р'!G28</f>
        <v>7.23</v>
      </c>
      <c r="I26" s="306" t="s">
        <v>22</v>
      </c>
    </row>
    <row r="27" spans="1:9" s="299" customFormat="1" ht="22.5" x14ac:dyDescent="0.25">
      <c r="A27" s="370" t="s">
        <v>114</v>
      </c>
      <c r="B27" s="366" t="str">
        <f>'[6]13 Массаж брюшины'!A13</f>
        <v>Массаж мышц передней брюшной стенки</v>
      </c>
      <c r="C27" s="367" t="str">
        <f t="shared" si="0"/>
        <v>процедура</v>
      </c>
      <c r="D27" s="303">
        <f>'[6]13 Массаж брюшины'!G28</f>
        <v>3.61</v>
      </c>
      <c r="E27" s="304" t="s">
        <v>22</v>
      </c>
      <c r="F27" s="305">
        <f>'[6]13 Массаж брюшины'!P30</f>
        <v>1.99</v>
      </c>
      <c r="G27" s="368">
        <f>'[6]13р'!$G$29</f>
        <v>168.27</v>
      </c>
      <c r="H27" s="369">
        <f>'[6]13р'!G28</f>
        <v>5.48</v>
      </c>
      <c r="I27" s="306" t="s">
        <v>22</v>
      </c>
    </row>
    <row r="28" spans="1:9" s="299" customFormat="1" ht="34.700000000000003" customHeight="1" x14ac:dyDescent="0.25">
      <c r="A28" s="365" t="s">
        <v>115</v>
      </c>
      <c r="B28" s="366" t="str">
        <f>'[6]14 Массаж поясницы'!A13</f>
        <v>Массаж пояснично-крестцовой области (от  I поясничного позвонка до нижних ягодичных складок)</v>
      </c>
      <c r="C28" s="367" t="str">
        <f t="shared" si="0"/>
        <v>процедура</v>
      </c>
      <c r="D28" s="303">
        <f>'[6]14 Массаж поясницы'!G28</f>
        <v>3.61</v>
      </c>
      <c r="E28" s="304" t="s">
        <v>22</v>
      </c>
      <c r="F28" s="305">
        <f>'[6]14 Массаж поясницы'!P30</f>
        <v>1.99</v>
      </c>
      <c r="G28" s="368">
        <f>'[6]14р'!$G$29</f>
        <v>168.27</v>
      </c>
      <c r="H28" s="369">
        <f>'[6]14р'!G28</f>
        <v>5.48</v>
      </c>
      <c r="I28" s="306" t="s">
        <v>22</v>
      </c>
    </row>
    <row r="29" spans="1:9" s="299" customFormat="1" ht="46.5" customHeight="1" x14ac:dyDescent="0.25">
      <c r="A29" s="370" t="s">
        <v>116</v>
      </c>
      <c r="B29" s="366" t="str">
        <f>'[6]15 Массаж спины и поясницы'!A13</f>
        <v>Массаж спины и поясницы (от VII шейного позвонка до крестца и от левой до правой средней аксиллярной линии)</v>
      </c>
      <c r="C29" s="367" t="str">
        <f t="shared" si="0"/>
        <v>процедура</v>
      </c>
      <c r="D29" s="303">
        <f>'[6]15 Массаж спины и поясницы'!G28</f>
        <v>5.98</v>
      </c>
      <c r="E29" s="304" t="s">
        <v>22</v>
      </c>
      <c r="F29" s="305">
        <f>'[6]15 Массаж спины и поясницы'!P30</f>
        <v>1.99</v>
      </c>
      <c r="G29" s="368">
        <f>'[6]15р'!$G$29</f>
        <v>279.13</v>
      </c>
      <c r="H29" s="369">
        <f>'[6]15р'!G28</f>
        <v>9.09</v>
      </c>
      <c r="I29" s="306" t="s">
        <v>22</v>
      </c>
    </row>
    <row r="30" spans="1:9" s="299" customFormat="1" ht="65.25" customHeight="1" x14ac:dyDescent="0.25">
      <c r="A30" s="365" t="s">
        <v>117</v>
      </c>
      <c r="B30" s="366" t="str">
        <f>'[6]16 Массаж шей-груд от.позв'!A13</f>
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</c>
      <c r="C30" s="367" t="str">
        <f t="shared" si="0"/>
        <v>процедура</v>
      </c>
      <c r="D30" s="303">
        <f>'[6]16 Массаж шей-груд от.позв'!G28</f>
        <v>5.98</v>
      </c>
      <c r="E30" s="304" t="s">
        <v>22</v>
      </c>
      <c r="F30" s="305">
        <f>'[6]16 Массаж шей-груд от.позв'!P30</f>
        <v>1.99</v>
      </c>
      <c r="G30" s="368">
        <f>'[6]16р'!$G$29</f>
        <v>279.13</v>
      </c>
      <c r="H30" s="369">
        <f>'[6]16р'!G28</f>
        <v>9.09</v>
      </c>
      <c r="I30" s="306" t="s">
        <v>22</v>
      </c>
    </row>
    <row r="31" spans="1:9" s="299" customFormat="1" ht="49.5" customHeight="1" x14ac:dyDescent="0.25">
      <c r="A31" s="370" t="s">
        <v>118</v>
      </c>
      <c r="B31" s="366" t="str">
        <f>'[6]17 Массаж позвоноч'!A13</f>
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</c>
      <c r="C31" s="367" t="str">
        <f t="shared" si="0"/>
        <v>процедура</v>
      </c>
      <c r="D31" s="303">
        <f>'[6]17 Массаж позвоноч'!G28</f>
        <v>6.99</v>
      </c>
      <c r="E31" s="304" t="s">
        <v>22</v>
      </c>
      <c r="F31" s="305">
        <f>'[6]17 Массаж позвоноч'!P30</f>
        <v>1.99</v>
      </c>
      <c r="G31" s="368">
        <f>'[6]17р'!$G$29</f>
        <v>334.4</v>
      </c>
      <c r="H31" s="369">
        <f>'[6]17р'!G28</f>
        <v>10.89</v>
      </c>
      <c r="I31" s="306" t="s">
        <v>22</v>
      </c>
    </row>
    <row r="32" spans="1:9" s="299" customFormat="1" ht="22.5" x14ac:dyDescent="0.25">
      <c r="A32" s="365" t="s">
        <v>119</v>
      </c>
      <c r="B32" s="366" t="str">
        <f>'[6]18 Массаж ног'!A13</f>
        <v>Массаж нижней конечности</v>
      </c>
      <c r="C32" s="367" t="str">
        <f t="shared" si="0"/>
        <v>процедура</v>
      </c>
      <c r="D32" s="303">
        <f>'[6]18 Массаж ног'!G28</f>
        <v>4.82</v>
      </c>
      <c r="E32" s="304" t="s">
        <v>22</v>
      </c>
      <c r="F32" s="305">
        <f>'[6]18 Массаж ног'!P30</f>
        <v>1.99</v>
      </c>
      <c r="G32" s="368">
        <f>'[6]18р'!$G$29</f>
        <v>222.01</v>
      </c>
      <c r="H32" s="369">
        <f>'[6]18р'!G28</f>
        <v>7.23</v>
      </c>
      <c r="I32" s="306" t="s">
        <v>22</v>
      </c>
    </row>
    <row r="33" spans="1:9" s="299" customFormat="1" ht="45" x14ac:dyDescent="0.25">
      <c r="A33" s="370" t="s">
        <v>120</v>
      </c>
      <c r="B33" s="366" t="str">
        <f>'[6]19 Массаж ног и поясницы4'!A13</f>
        <v>Массаж нижней конечности и поясницы (области стопы, голени, бедра, ягодичной и пояснично-крестцовой области)</v>
      </c>
      <c r="C33" s="367" t="str">
        <f t="shared" si="0"/>
        <v>процедура</v>
      </c>
      <c r="D33" s="303">
        <f>'[6]19 Массаж ног и поясницы4'!G28</f>
        <v>5.98</v>
      </c>
      <c r="E33" s="304" t="s">
        <v>22</v>
      </c>
      <c r="F33" s="305">
        <f>'[6]19 Массаж ног и поясницы4'!P30</f>
        <v>1.99</v>
      </c>
      <c r="G33" s="368">
        <f>'[6]19р'!$G$29</f>
        <v>279.13</v>
      </c>
      <c r="H33" s="369">
        <f>'[6]19р'!G28</f>
        <v>9.09</v>
      </c>
      <c r="I33" s="306" t="s">
        <v>22</v>
      </c>
    </row>
    <row r="34" spans="1:9" s="299" customFormat="1" ht="45" x14ac:dyDescent="0.25">
      <c r="A34" s="365" t="s">
        <v>121</v>
      </c>
      <c r="B34" s="366" t="str">
        <f>'[6]20 Массаж тазобедрен сус'!A13</f>
        <v>Массаж тазобедренного сустава (верхней трети бедра, области тазобедренного сустава и ягодичной области одноименной стороны)</v>
      </c>
      <c r="C34" s="367" t="str">
        <f t="shared" si="0"/>
        <v>процедура</v>
      </c>
      <c r="D34" s="303">
        <f>'[6]20 Массаж тазобедрен сус'!G28</f>
        <v>3.61</v>
      </c>
      <c r="E34" s="304" t="s">
        <v>22</v>
      </c>
      <c r="F34" s="305">
        <f>'[6]20 Массаж тазобедрен сус'!P30</f>
        <v>1.99</v>
      </c>
      <c r="G34" s="368">
        <f>'[6]20р'!$G$29</f>
        <v>168.27</v>
      </c>
      <c r="H34" s="369">
        <f>'[6]20р'!G28</f>
        <v>5.48</v>
      </c>
      <c r="I34" s="306" t="s">
        <v>22</v>
      </c>
    </row>
    <row r="35" spans="1:9" s="299" customFormat="1" ht="36" customHeight="1" x14ac:dyDescent="0.25">
      <c r="A35" s="370" t="s">
        <v>122</v>
      </c>
      <c r="B35" s="366" t="str">
        <f>'[6]21 Массаж колена'!A13</f>
        <v>Массаж коленного сустава (верхней трети голени, области коленного сустава и нижней трети бедра)</v>
      </c>
      <c r="C35" s="367" t="str">
        <f t="shared" si="0"/>
        <v>процедура</v>
      </c>
      <c r="D35" s="303">
        <f>'[6]21 Массаж колена'!G28</f>
        <v>3.61</v>
      </c>
      <c r="E35" s="304" t="s">
        <v>22</v>
      </c>
      <c r="F35" s="305">
        <f>'[6]21 Массаж колена'!P30</f>
        <v>1.99</v>
      </c>
      <c r="G35" s="368">
        <f>'[6]21р'!$G$29</f>
        <v>168.27</v>
      </c>
      <c r="H35" s="369">
        <f>'[6]21р'!G28</f>
        <v>5.48</v>
      </c>
      <c r="I35" s="306" t="s">
        <v>22</v>
      </c>
    </row>
    <row r="36" spans="1:9" s="299" customFormat="1" ht="48" customHeight="1" x14ac:dyDescent="0.25">
      <c r="A36" s="365" t="s">
        <v>123</v>
      </c>
      <c r="B36" s="366" t="str">
        <f>'[6]22 Массаж голеностопа'!A13</f>
        <v>Массаж голеностопного сустава (проксимального отдела стопы, области голеностопного сустава и нижней трети голени)</v>
      </c>
      <c r="C36" s="367" t="str">
        <f t="shared" si="0"/>
        <v>процедура</v>
      </c>
      <c r="D36" s="303">
        <f>'[6]22 Массаж голеностопа'!G28</f>
        <v>3.61</v>
      </c>
      <c r="E36" s="304" t="s">
        <v>22</v>
      </c>
      <c r="F36" s="305">
        <f>'[6]22 Массаж голеностопа'!P30</f>
        <v>1.99</v>
      </c>
      <c r="G36" s="368">
        <f>'[6]22р'!$G$29</f>
        <v>168.27</v>
      </c>
      <c r="H36" s="369">
        <f>'[6]22р'!G28</f>
        <v>5.48</v>
      </c>
      <c r="I36" s="306" t="s">
        <v>22</v>
      </c>
    </row>
    <row r="37" spans="1:9" s="299" customFormat="1" ht="24" customHeight="1" x14ac:dyDescent="0.25">
      <c r="A37" s="370" t="s">
        <v>124</v>
      </c>
      <c r="B37" s="373" t="str">
        <f>'[6]23 Массаж стопы'!A13</f>
        <v>Массаж стопы голени</v>
      </c>
      <c r="C37" s="367" t="str">
        <f t="shared" si="0"/>
        <v>процедура</v>
      </c>
      <c r="D37" s="303">
        <f>'[6]23 Массаж стопы'!G28</f>
        <v>3.61</v>
      </c>
      <c r="E37" s="304" t="s">
        <v>22</v>
      </c>
      <c r="F37" s="305">
        <f>'[6]23 Массаж стопы'!P30</f>
        <v>1.99</v>
      </c>
      <c r="G37" s="368">
        <f>'[6]23р'!$G$29</f>
        <v>168.27</v>
      </c>
      <c r="H37" s="369">
        <f>'[6]23р'!G28</f>
        <v>5.48</v>
      </c>
      <c r="I37" s="306" t="s">
        <v>22</v>
      </c>
    </row>
    <row r="38" spans="1:9" s="299" customFormat="1" ht="35.25" customHeight="1" x14ac:dyDescent="0.25">
      <c r="A38" s="365" t="s">
        <v>125</v>
      </c>
      <c r="B38" s="373" t="str">
        <f>'[6]24 Общий детский массаж'!A13</f>
        <v>Общий массаж (у детей грудного и младшего дошкольного возраста)</v>
      </c>
      <c r="C38" s="367" t="str">
        <f t="shared" si="0"/>
        <v>процедура</v>
      </c>
      <c r="D38" s="303">
        <f>'[6]24 Общий детский массаж'!G28</f>
        <v>8.02</v>
      </c>
      <c r="E38" s="304" t="s">
        <v>22</v>
      </c>
      <c r="F38" s="305">
        <f>'[6]24 Общий детский массаж'!P30</f>
        <v>1.99</v>
      </c>
      <c r="G38" s="368">
        <f>'[6]24р'!M30</f>
        <v>0</v>
      </c>
      <c r="H38" s="369">
        <f>'[6]24р'!G28</f>
        <v>12.63</v>
      </c>
      <c r="I38" s="306" t="s">
        <v>22</v>
      </c>
    </row>
    <row r="39" spans="1:9" ht="15.75" thickBot="1" x14ac:dyDescent="0.3">
      <c r="A39" s="374"/>
      <c r="B39" s="375"/>
      <c r="C39" s="376"/>
      <c r="D39" s="377"/>
      <c r="E39" s="378"/>
      <c r="F39" s="379"/>
      <c r="G39" s="377"/>
      <c r="H39" s="380"/>
      <c r="I39" s="378"/>
    </row>
    <row r="40" spans="1:9" x14ac:dyDescent="0.25">
      <c r="A40" s="381"/>
      <c r="B40" s="382"/>
      <c r="C40" s="383"/>
      <c r="D40" s="351"/>
      <c r="E40" s="349"/>
      <c r="F40" s="384"/>
      <c r="G40" s="351"/>
      <c r="H40" s="351"/>
      <c r="I40" s="349"/>
    </row>
    <row r="41" spans="1:9" x14ac:dyDescent="0.25">
      <c r="A41" s="381"/>
      <c r="B41" s="382"/>
      <c r="C41" s="383"/>
      <c r="D41" s="351"/>
      <c r="E41" s="349"/>
      <c r="F41" s="384"/>
      <c r="G41" s="351"/>
      <c r="H41" s="351"/>
      <c r="I41" s="349"/>
    </row>
    <row r="42" spans="1:9" x14ac:dyDescent="0.25">
      <c r="A42" s="354" t="s">
        <v>87</v>
      </c>
      <c r="B42" s="354"/>
      <c r="C42" s="354"/>
      <c r="G42" s="354"/>
      <c r="H42" s="385" t="s">
        <v>25</v>
      </c>
    </row>
    <row r="43" spans="1:9" x14ac:dyDescent="0.25">
      <c r="A43" s="354"/>
      <c r="B43" s="354"/>
      <c r="C43" s="354"/>
      <c r="G43" s="354"/>
      <c r="H43" s="385"/>
    </row>
    <row r="44" spans="1:9" x14ac:dyDescent="0.25">
      <c r="A44" s="354" t="s">
        <v>126</v>
      </c>
      <c r="B44" s="354"/>
      <c r="C44" s="354"/>
      <c r="G44" s="354"/>
      <c r="H44" s="385" t="s">
        <v>27</v>
      </c>
    </row>
    <row r="45" spans="1:9" x14ac:dyDescent="0.25">
      <c r="A45" s="354"/>
      <c r="B45" s="354"/>
      <c r="C45" s="354"/>
      <c r="G45" s="354"/>
      <c r="H45" s="385"/>
    </row>
    <row r="46" spans="1:9" x14ac:dyDescent="0.25">
      <c r="A46" s="354" t="s">
        <v>69</v>
      </c>
      <c r="B46" s="354"/>
      <c r="C46" s="354"/>
      <c r="G46" s="354"/>
      <c r="H46" s="385" t="s">
        <v>29</v>
      </c>
    </row>
    <row r="47" spans="1:9" x14ac:dyDescent="0.25">
      <c r="A47" s="354"/>
      <c r="B47" s="354"/>
      <c r="C47" s="354"/>
      <c r="G47" s="354"/>
      <c r="H47" s="385"/>
    </row>
    <row r="48" spans="1:9" ht="14.25" customHeight="1" x14ac:dyDescent="0.25">
      <c r="A48" s="354" t="s">
        <v>127</v>
      </c>
      <c r="B48" s="354"/>
      <c r="C48" s="354"/>
      <c r="G48" s="354"/>
      <c r="H48" s="385" t="s">
        <v>31</v>
      </c>
    </row>
    <row r="49" spans="1:3" ht="14.25" customHeight="1" x14ac:dyDescent="0.25">
      <c r="A49" s="354"/>
      <c r="B49" s="354"/>
      <c r="C49" s="354"/>
    </row>
    <row r="50" spans="1:3" hidden="1" x14ac:dyDescent="0.25">
      <c r="A50" s="354" t="s">
        <v>88</v>
      </c>
      <c r="B50" s="354"/>
      <c r="C50" s="354"/>
    </row>
    <row r="51" spans="1:3" ht="17.25" hidden="1" customHeight="1" x14ac:dyDescent="0.25">
      <c r="A51" s="354" t="s">
        <v>32</v>
      </c>
      <c r="B51" s="354"/>
      <c r="C51" s="354"/>
    </row>
    <row r="52" spans="1:3" hidden="1" x14ac:dyDescent="0.25">
      <c r="A52" s="354" t="s">
        <v>33</v>
      </c>
      <c r="B52" s="354"/>
      <c r="C52" s="354"/>
    </row>
    <row r="53" spans="1:3" x14ac:dyDescent="0.25">
      <c r="A53" s="354"/>
      <c r="B53" s="386"/>
      <c r="C53" s="354"/>
    </row>
    <row r="54" spans="1:3" x14ac:dyDescent="0.25">
      <c r="A54" s="354"/>
      <c r="B54" s="386"/>
      <c r="C54" s="354"/>
    </row>
    <row r="55" spans="1:3" x14ac:dyDescent="0.25">
      <c r="A55" s="354"/>
      <c r="B55" s="386"/>
      <c r="C55" s="354"/>
    </row>
    <row r="58" spans="1:3" x14ac:dyDescent="0.25">
      <c r="B58" s="15"/>
    </row>
    <row r="59" spans="1:3" x14ac:dyDescent="0.25">
      <c r="B59" s="15"/>
    </row>
    <row r="60" spans="1:3" x14ac:dyDescent="0.25">
      <c r="B60" s="15"/>
    </row>
  </sheetData>
  <mergeCells count="12">
    <mergeCell ref="G12:I12"/>
    <mergeCell ref="A14:I14"/>
    <mergeCell ref="E3:H3"/>
    <mergeCell ref="A7:I7"/>
    <mergeCell ref="A8:I8"/>
    <mergeCell ref="A9:I9"/>
    <mergeCell ref="A10:I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4"/>
  <sheetViews>
    <sheetView topLeftCell="A7" workbookViewId="0">
      <selection activeCell="B13" sqref="B13:B14"/>
    </sheetView>
  </sheetViews>
  <sheetFormatPr defaultRowHeight="15" x14ac:dyDescent="0.25"/>
  <cols>
    <col min="1" max="1" width="7.140625" style="4" customWidth="1"/>
    <col min="2" max="2" width="59.140625" style="4" customWidth="1"/>
    <col min="3" max="3" width="9.7109375" style="4" customWidth="1"/>
    <col min="4" max="4" width="12.85546875" style="4" customWidth="1"/>
    <col min="5" max="5" width="12.42578125" style="4" customWidth="1"/>
    <col min="6" max="6" width="14.85546875" style="4" customWidth="1"/>
    <col min="7" max="7" width="13.5703125" style="4" customWidth="1"/>
    <col min="8" max="8" width="12.7109375" style="4" customWidth="1"/>
    <col min="9" max="256" width="9.140625" style="4"/>
    <col min="257" max="257" width="7.140625" style="4" customWidth="1"/>
    <col min="258" max="258" width="59.140625" style="4" customWidth="1"/>
    <col min="259" max="259" width="9.7109375" style="4" customWidth="1"/>
    <col min="260" max="260" width="12.85546875" style="4" customWidth="1"/>
    <col min="261" max="261" width="12.42578125" style="4" customWidth="1"/>
    <col min="262" max="262" width="14.85546875" style="4" customWidth="1"/>
    <col min="263" max="263" width="13.5703125" style="4" customWidth="1"/>
    <col min="264" max="264" width="12.7109375" style="4" customWidth="1"/>
    <col min="265" max="512" width="9.140625" style="4"/>
    <col min="513" max="513" width="7.140625" style="4" customWidth="1"/>
    <col min="514" max="514" width="59.140625" style="4" customWidth="1"/>
    <col min="515" max="515" width="9.7109375" style="4" customWidth="1"/>
    <col min="516" max="516" width="12.85546875" style="4" customWidth="1"/>
    <col min="517" max="517" width="12.42578125" style="4" customWidth="1"/>
    <col min="518" max="518" width="14.85546875" style="4" customWidth="1"/>
    <col min="519" max="519" width="13.5703125" style="4" customWidth="1"/>
    <col min="520" max="520" width="12.7109375" style="4" customWidth="1"/>
    <col min="521" max="768" width="9.140625" style="4"/>
    <col min="769" max="769" width="7.140625" style="4" customWidth="1"/>
    <col min="770" max="770" width="59.140625" style="4" customWidth="1"/>
    <col min="771" max="771" width="9.7109375" style="4" customWidth="1"/>
    <col min="772" max="772" width="12.85546875" style="4" customWidth="1"/>
    <col min="773" max="773" width="12.42578125" style="4" customWidth="1"/>
    <col min="774" max="774" width="14.85546875" style="4" customWidth="1"/>
    <col min="775" max="775" width="13.5703125" style="4" customWidth="1"/>
    <col min="776" max="776" width="12.7109375" style="4" customWidth="1"/>
    <col min="777" max="1024" width="9.140625" style="4"/>
    <col min="1025" max="1025" width="7.140625" style="4" customWidth="1"/>
    <col min="1026" max="1026" width="59.140625" style="4" customWidth="1"/>
    <col min="1027" max="1027" width="9.7109375" style="4" customWidth="1"/>
    <col min="1028" max="1028" width="12.85546875" style="4" customWidth="1"/>
    <col min="1029" max="1029" width="12.42578125" style="4" customWidth="1"/>
    <col min="1030" max="1030" width="14.85546875" style="4" customWidth="1"/>
    <col min="1031" max="1031" width="13.5703125" style="4" customWidth="1"/>
    <col min="1032" max="1032" width="12.7109375" style="4" customWidth="1"/>
    <col min="1033" max="1280" width="9.140625" style="4"/>
    <col min="1281" max="1281" width="7.140625" style="4" customWidth="1"/>
    <col min="1282" max="1282" width="59.140625" style="4" customWidth="1"/>
    <col min="1283" max="1283" width="9.7109375" style="4" customWidth="1"/>
    <col min="1284" max="1284" width="12.85546875" style="4" customWidth="1"/>
    <col min="1285" max="1285" width="12.42578125" style="4" customWidth="1"/>
    <col min="1286" max="1286" width="14.85546875" style="4" customWidth="1"/>
    <col min="1287" max="1287" width="13.5703125" style="4" customWidth="1"/>
    <col min="1288" max="1288" width="12.7109375" style="4" customWidth="1"/>
    <col min="1289" max="1536" width="9.140625" style="4"/>
    <col min="1537" max="1537" width="7.140625" style="4" customWidth="1"/>
    <col min="1538" max="1538" width="59.140625" style="4" customWidth="1"/>
    <col min="1539" max="1539" width="9.7109375" style="4" customWidth="1"/>
    <col min="1540" max="1540" width="12.85546875" style="4" customWidth="1"/>
    <col min="1541" max="1541" width="12.42578125" style="4" customWidth="1"/>
    <col min="1542" max="1542" width="14.85546875" style="4" customWidth="1"/>
    <col min="1543" max="1543" width="13.5703125" style="4" customWidth="1"/>
    <col min="1544" max="1544" width="12.7109375" style="4" customWidth="1"/>
    <col min="1545" max="1792" width="9.140625" style="4"/>
    <col min="1793" max="1793" width="7.140625" style="4" customWidth="1"/>
    <col min="1794" max="1794" width="59.140625" style="4" customWidth="1"/>
    <col min="1795" max="1795" width="9.7109375" style="4" customWidth="1"/>
    <col min="1796" max="1796" width="12.85546875" style="4" customWidth="1"/>
    <col min="1797" max="1797" width="12.42578125" style="4" customWidth="1"/>
    <col min="1798" max="1798" width="14.85546875" style="4" customWidth="1"/>
    <col min="1799" max="1799" width="13.5703125" style="4" customWidth="1"/>
    <col min="1800" max="1800" width="12.7109375" style="4" customWidth="1"/>
    <col min="1801" max="2048" width="9.140625" style="4"/>
    <col min="2049" max="2049" width="7.140625" style="4" customWidth="1"/>
    <col min="2050" max="2050" width="59.140625" style="4" customWidth="1"/>
    <col min="2051" max="2051" width="9.7109375" style="4" customWidth="1"/>
    <col min="2052" max="2052" width="12.85546875" style="4" customWidth="1"/>
    <col min="2053" max="2053" width="12.42578125" style="4" customWidth="1"/>
    <col min="2054" max="2054" width="14.85546875" style="4" customWidth="1"/>
    <col min="2055" max="2055" width="13.5703125" style="4" customWidth="1"/>
    <col min="2056" max="2056" width="12.7109375" style="4" customWidth="1"/>
    <col min="2057" max="2304" width="9.140625" style="4"/>
    <col min="2305" max="2305" width="7.140625" style="4" customWidth="1"/>
    <col min="2306" max="2306" width="59.140625" style="4" customWidth="1"/>
    <col min="2307" max="2307" width="9.7109375" style="4" customWidth="1"/>
    <col min="2308" max="2308" width="12.85546875" style="4" customWidth="1"/>
    <col min="2309" max="2309" width="12.42578125" style="4" customWidth="1"/>
    <col min="2310" max="2310" width="14.85546875" style="4" customWidth="1"/>
    <col min="2311" max="2311" width="13.5703125" style="4" customWidth="1"/>
    <col min="2312" max="2312" width="12.7109375" style="4" customWidth="1"/>
    <col min="2313" max="2560" width="9.140625" style="4"/>
    <col min="2561" max="2561" width="7.140625" style="4" customWidth="1"/>
    <col min="2562" max="2562" width="59.140625" style="4" customWidth="1"/>
    <col min="2563" max="2563" width="9.7109375" style="4" customWidth="1"/>
    <col min="2564" max="2564" width="12.85546875" style="4" customWidth="1"/>
    <col min="2565" max="2565" width="12.42578125" style="4" customWidth="1"/>
    <col min="2566" max="2566" width="14.85546875" style="4" customWidth="1"/>
    <col min="2567" max="2567" width="13.5703125" style="4" customWidth="1"/>
    <col min="2568" max="2568" width="12.7109375" style="4" customWidth="1"/>
    <col min="2569" max="2816" width="9.140625" style="4"/>
    <col min="2817" max="2817" width="7.140625" style="4" customWidth="1"/>
    <col min="2818" max="2818" width="59.140625" style="4" customWidth="1"/>
    <col min="2819" max="2819" width="9.7109375" style="4" customWidth="1"/>
    <col min="2820" max="2820" width="12.85546875" style="4" customWidth="1"/>
    <col min="2821" max="2821" width="12.42578125" style="4" customWidth="1"/>
    <col min="2822" max="2822" width="14.85546875" style="4" customWidth="1"/>
    <col min="2823" max="2823" width="13.5703125" style="4" customWidth="1"/>
    <col min="2824" max="2824" width="12.7109375" style="4" customWidth="1"/>
    <col min="2825" max="3072" width="9.140625" style="4"/>
    <col min="3073" max="3073" width="7.140625" style="4" customWidth="1"/>
    <col min="3074" max="3074" width="59.140625" style="4" customWidth="1"/>
    <col min="3075" max="3075" width="9.7109375" style="4" customWidth="1"/>
    <col min="3076" max="3076" width="12.85546875" style="4" customWidth="1"/>
    <col min="3077" max="3077" width="12.42578125" style="4" customWidth="1"/>
    <col min="3078" max="3078" width="14.85546875" style="4" customWidth="1"/>
    <col min="3079" max="3079" width="13.5703125" style="4" customWidth="1"/>
    <col min="3080" max="3080" width="12.7109375" style="4" customWidth="1"/>
    <col min="3081" max="3328" width="9.140625" style="4"/>
    <col min="3329" max="3329" width="7.140625" style="4" customWidth="1"/>
    <col min="3330" max="3330" width="59.140625" style="4" customWidth="1"/>
    <col min="3331" max="3331" width="9.7109375" style="4" customWidth="1"/>
    <col min="3332" max="3332" width="12.85546875" style="4" customWidth="1"/>
    <col min="3333" max="3333" width="12.42578125" style="4" customWidth="1"/>
    <col min="3334" max="3334" width="14.85546875" style="4" customWidth="1"/>
    <col min="3335" max="3335" width="13.5703125" style="4" customWidth="1"/>
    <col min="3336" max="3336" width="12.7109375" style="4" customWidth="1"/>
    <col min="3337" max="3584" width="9.140625" style="4"/>
    <col min="3585" max="3585" width="7.140625" style="4" customWidth="1"/>
    <col min="3586" max="3586" width="59.140625" style="4" customWidth="1"/>
    <col min="3587" max="3587" width="9.7109375" style="4" customWidth="1"/>
    <col min="3588" max="3588" width="12.85546875" style="4" customWidth="1"/>
    <col min="3589" max="3589" width="12.42578125" style="4" customWidth="1"/>
    <col min="3590" max="3590" width="14.85546875" style="4" customWidth="1"/>
    <col min="3591" max="3591" width="13.5703125" style="4" customWidth="1"/>
    <col min="3592" max="3592" width="12.7109375" style="4" customWidth="1"/>
    <col min="3593" max="3840" width="9.140625" style="4"/>
    <col min="3841" max="3841" width="7.140625" style="4" customWidth="1"/>
    <col min="3842" max="3842" width="59.140625" style="4" customWidth="1"/>
    <col min="3843" max="3843" width="9.7109375" style="4" customWidth="1"/>
    <col min="3844" max="3844" width="12.85546875" style="4" customWidth="1"/>
    <col min="3845" max="3845" width="12.42578125" style="4" customWidth="1"/>
    <col min="3846" max="3846" width="14.85546875" style="4" customWidth="1"/>
    <col min="3847" max="3847" width="13.5703125" style="4" customWidth="1"/>
    <col min="3848" max="3848" width="12.7109375" style="4" customWidth="1"/>
    <col min="3849" max="4096" width="9.140625" style="4"/>
    <col min="4097" max="4097" width="7.140625" style="4" customWidth="1"/>
    <col min="4098" max="4098" width="59.140625" style="4" customWidth="1"/>
    <col min="4099" max="4099" width="9.7109375" style="4" customWidth="1"/>
    <col min="4100" max="4100" width="12.85546875" style="4" customWidth="1"/>
    <col min="4101" max="4101" width="12.42578125" style="4" customWidth="1"/>
    <col min="4102" max="4102" width="14.85546875" style="4" customWidth="1"/>
    <col min="4103" max="4103" width="13.5703125" style="4" customWidth="1"/>
    <col min="4104" max="4104" width="12.7109375" style="4" customWidth="1"/>
    <col min="4105" max="4352" width="9.140625" style="4"/>
    <col min="4353" max="4353" width="7.140625" style="4" customWidth="1"/>
    <col min="4354" max="4354" width="59.140625" style="4" customWidth="1"/>
    <col min="4355" max="4355" width="9.7109375" style="4" customWidth="1"/>
    <col min="4356" max="4356" width="12.85546875" style="4" customWidth="1"/>
    <col min="4357" max="4357" width="12.42578125" style="4" customWidth="1"/>
    <col min="4358" max="4358" width="14.85546875" style="4" customWidth="1"/>
    <col min="4359" max="4359" width="13.5703125" style="4" customWidth="1"/>
    <col min="4360" max="4360" width="12.7109375" style="4" customWidth="1"/>
    <col min="4361" max="4608" width="9.140625" style="4"/>
    <col min="4609" max="4609" width="7.140625" style="4" customWidth="1"/>
    <col min="4610" max="4610" width="59.140625" style="4" customWidth="1"/>
    <col min="4611" max="4611" width="9.7109375" style="4" customWidth="1"/>
    <col min="4612" max="4612" width="12.85546875" style="4" customWidth="1"/>
    <col min="4613" max="4613" width="12.42578125" style="4" customWidth="1"/>
    <col min="4614" max="4614" width="14.85546875" style="4" customWidth="1"/>
    <col min="4615" max="4615" width="13.5703125" style="4" customWidth="1"/>
    <col min="4616" max="4616" width="12.7109375" style="4" customWidth="1"/>
    <col min="4617" max="4864" width="9.140625" style="4"/>
    <col min="4865" max="4865" width="7.140625" style="4" customWidth="1"/>
    <col min="4866" max="4866" width="59.140625" style="4" customWidth="1"/>
    <col min="4867" max="4867" width="9.7109375" style="4" customWidth="1"/>
    <col min="4868" max="4868" width="12.85546875" style="4" customWidth="1"/>
    <col min="4869" max="4869" width="12.42578125" style="4" customWidth="1"/>
    <col min="4870" max="4870" width="14.85546875" style="4" customWidth="1"/>
    <col min="4871" max="4871" width="13.5703125" style="4" customWidth="1"/>
    <col min="4872" max="4872" width="12.7109375" style="4" customWidth="1"/>
    <col min="4873" max="5120" width="9.140625" style="4"/>
    <col min="5121" max="5121" width="7.140625" style="4" customWidth="1"/>
    <col min="5122" max="5122" width="59.140625" style="4" customWidth="1"/>
    <col min="5123" max="5123" width="9.7109375" style="4" customWidth="1"/>
    <col min="5124" max="5124" width="12.85546875" style="4" customWidth="1"/>
    <col min="5125" max="5125" width="12.42578125" style="4" customWidth="1"/>
    <col min="5126" max="5126" width="14.85546875" style="4" customWidth="1"/>
    <col min="5127" max="5127" width="13.5703125" style="4" customWidth="1"/>
    <col min="5128" max="5128" width="12.7109375" style="4" customWidth="1"/>
    <col min="5129" max="5376" width="9.140625" style="4"/>
    <col min="5377" max="5377" width="7.140625" style="4" customWidth="1"/>
    <col min="5378" max="5378" width="59.140625" style="4" customWidth="1"/>
    <col min="5379" max="5379" width="9.7109375" style="4" customWidth="1"/>
    <col min="5380" max="5380" width="12.85546875" style="4" customWidth="1"/>
    <col min="5381" max="5381" width="12.42578125" style="4" customWidth="1"/>
    <col min="5382" max="5382" width="14.85546875" style="4" customWidth="1"/>
    <col min="5383" max="5383" width="13.5703125" style="4" customWidth="1"/>
    <col min="5384" max="5384" width="12.7109375" style="4" customWidth="1"/>
    <col min="5385" max="5632" width="9.140625" style="4"/>
    <col min="5633" max="5633" width="7.140625" style="4" customWidth="1"/>
    <col min="5634" max="5634" width="59.140625" style="4" customWidth="1"/>
    <col min="5635" max="5635" width="9.7109375" style="4" customWidth="1"/>
    <col min="5636" max="5636" width="12.85546875" style="4" customWidth="1"/>
    <col min="5637" max="5637" width="12.42578125" style="4" customWidth="1"/>
    <col min="5638" max="5638" width="14.85546875" style="4" customWidth="1"/>
    <col min="5639" max="5639" width="13.5703125" style="4" customWidth="1"/>
    <col min="5640" max="5640" width="12.7109375" style="4" customWidth="1"/>
    <col min="5641" max="5888" width="9.140625" style="4"/>
    <col min="5889" max="5889" width="7.140625" style="4" customWidth="1"/>
    <col min="5890" max="5890" width="59.140625" style="4" customWidth="1"/>
    <col min="5891" max="5891" width="9.7109375" style="4" customWidth="1"/>
    <col min="5892" max="5892" width="12.85546875" style="4" customWidth="1"/>
    <col min="5893" max="5893" width="12.42578125" style="4" customWidth="1"/>
    <col min="5894" max="5894" width="14.85546875" style="4" customWidth="1"/>
    <col min="5895" max="5895" width="13.5703125" style="4" customWidth="1"/>
    <col min="5896" max="5896" width="12.7109375" style="4" customWidth="1"/>
    <col min="5897" max="6144" width="9.140625" style="4"/>
    <col min="6145" max="6145" width="7.140625" style="4" customWidth="1"/>
    <col min="6146" max="6146" width="59.140625" style="4" customWidth="1"/>
    <col min="6147" max="6147" width="9.7109375" style="4" customWidth="1"/>
    <col min="6148" max="6148" width="12.85546875" style="4" customWidth="1"/>
    <col min="6149" max="6149" width="12.42578125" style="4" customWidth="1"/>
    <col min="6150" max="6150" width="14.85546875" style="4" customWidth="1"/>
    <col min="6151" max="6151" width="13.5703125" style="4" customWidth="1"/>
    <col min="6152" max="6152" width="12.7109375" style="4" customWidth="1"/>
    <col min="6153" max="6400" width="9.140625" style="4"/>
    <col min="6401" max="6401" width="7.140625" style="4" customWidth="1"/>
    <col min="6402" max="6402" width="59.140625" style="4" customWidth="1"/>
    <col min="6403" max="6403" width="9.7109375" style="4" customWidth="1"/>
    <col min="6404" max="6404" width="12.85546875" style="4" customWidth="1"/>
    <col min="6405" max="6405" width="12.42578125" style="4" customWidth="1"/>
    <col min="6406" max="6406" width="14.85546875" style="4" customWidth="1"/>
    <col min="6407" max="6407" width="13.5703125" style="4" customWidth="1"/>
    <col min="6408" max="6408" width="12.7109375" style="4" customWidth="1"/>
    <col min="6409" max="6656" width="9.140625" style="4"/>
    <col min="6657" max="6657" width="7.140625" style="4" customWidth="1"/>
    <col min="6658" max="6658" width="59.140625" style="4" customWidth="1"/>
    <col min="6659" max="6659" width="9.7109375" style="4" customWidth="1"/>
    <col min="6660" max="6660" width="12.85546875" style="4" customWidth="1"/>
    <col min="6661" max="6661" width="12.42578125" style="4" customWidth="1"/>
    <col min="6662" max="6662" width="14.85546875" style="4" customWidth="1"/>
    <col min="6663" max="6663" width="13.5703125" style="4" customWidth="1"/>
    <col min="6664" max="6664" width="12.7109375" style="4" customWidth="1"/>
    <col min="6665" max="6912" width="9.140625" style="4"/>
    <col min="6913" max="6913" width="7.140625" style="4" customWidth="1"/>
    <col min="6914" max="6914" width="59.140625" style="4" customWidth="1"/>
    <col min="6915" max="6915" width="9.7109375" style="4" customWidth="1"/>
    <col min="6916" max="6916" width="12.85546875" style="4" customWidth="1"/>
    <col min="6917" max="6917" width="12.42578125" style="4" customWidth="1"/>
    <col min="6918" max="6918" width="14.85546875" style="4" customWidth="1"/>
    <col min="6919" max="6919" width="13.5703125" style="4" customWidth="1"/>
    <col min="6920" max="6920" width="12.7109375" style="4" customWidth="1"/>
    <col min="6921" max="7168" width="9.140625" style="4"/>
    <col min="7169" max="7169" width="7.140625" style="4" customWidth="1"/>
    <col min="7170" max="7170" width="59.140625" style="4" customWidth="1"/>
    <col min="7171" max="7171" width="9.7109375" style="4" customWidth="1"/>
    <col min="7172" max="7172" width="12.85546875" style="4" customWidth="1"/>
    <col min="7173" max="7173" width="12.42578125" style="4" customWidth="1"/>
    <col min="7174" max="7174" width="14.85546875" style="4" customWidth="1"/>
    <col min="7175" max="7175" width="13.5703125" style="4" customWidth="1"/>
    <col min="7176" max="7176" width="12.7109375" style="4" customWidth="1"/>
    <col min="7177" max="7424" width="9.140625" style="4"/>
    <col min="7425" max="7425" width="7.140625" style="4" customWidth="1"/>
    <col min="7426" max="7426" width="59.140625" style="4" customWidth="1"/>
    <col min="7427" max="7427" width="9.7109375" style="4" customWidth="1"/>
    <col min="7428" max="7428" width="12.85546875" style="4" customWidth="1"/>
    <col min="7429" max="7429" width="12.42578125" style="4" customWidth="1"/>
    <col min="7430" max="7430" width="14.85546875" style="4" customWidth="1"/>
    <col min="7431" max="7431" width="13.5703125" style="4" customWidth="1"/>
    <col min="7432" max="7432" width="12.7109375" style="4" customWidth="1"/>
    <col min="7433" max="7680" width="9.140625" style="4"/>
    <col min="7681" max="7681" width="7.140625" style="4" customWidth="1"/>
    <col min="7682" max="7682" width="59.140625" style="4" customWidth="1"/>
    <col min="7683" max="7683" width="9.7109375" style="4" customWidth="1"/>
    <col min="7684" max="7684" width="12.85546875" style="4" customWidth="1"/>
    <col min="7685" max="7685" width="12.42578125" style="4" customWidth="1"/>
    <col min="7686" max="7686" width="14.85546875" style="4" customWidth="1"/>
    <col min="7687" max="7687" width="13.5703125" style="4" customWidth="1"/>
    <col min="7688" max="7688" width="12.7109375" style="4" customWidth="1"/>
    <col min="7689" max="7936" width="9.140625" style="4"/>
    <col min="7937" max="7937" width="7.140625" style="4" customWidth="1"/>
    <col min="7938" max="7938" width="59.140625" style="4" customWidth="1"/>
    <col min="7939" max="7939" width="9.7109375" style="4" customWidth="1"/>
    <col min="7940" max="7940" width="12.85546875" style="4" customWidth="1"/>
    <col min="7941" max="7941" width="12.42578125" style="4" customWidth="1"/>
    <col min="7942" max="7942" width="14.85546875" style="4" customWidth="1"/>
    <col min="7943" max="7943" width="13.5703125" style="4" customWidth="1"/>
    <col min="7944" max="7944" width="12.7109375" style="4" customWidth="1"/>
    <col min="7945" max="8192" width="9.140625" style="4"/>
    <col min="8193" max="8193" width="7.140625" style="4" customWidth="1"/>
    <col min="8194" max="8194" width="59.140625" style="4" customWidth="1"/>
    <col min="8195" max="8195" width="9.7109375" style="4" customWidth="1"/>
    <col min="8196" max="8196" width="12.85546875" style="4" customWidth="1"/>
    <col min="8197" max="8197" width="12.42578125" style="4" customWidth="1"/>
    <col min="8198" max="8198" width="14.85546875" style="4" customWidth="1"/>
    <col min="8199" max="8199" width="13.5703125" style="4" customWidth="1"/>
    <col min="8200" max="8200" width="12.7109375" style="4" customWidth="1"/>
    <col min="8201" max="8448" width="9.140625" style="4"/>
    <col min="8449" max="8449" width="7.140625" style="4" customWidth="1"/>
    <col min="8450" max="8450" width="59.140625" style="4" customWidth="1"/>
    <col min="8451" max="8451" width="9.7109375" style="4" customWidth="1"/>
    <col min="8452" max="8452" width="12.85546875" style="4" customWidth="1"/>
    <col min="8453" max="8453" width="12.42578125" style="4" customWidth="1"/>
    <col min="8454" max="8454" width="14.85546875" style="4" customWidth="1"/>
    <col min="8455" max="8455" width="13.5703125" style="4" customWidth="1"/>
    <col min="8456" max="8456" width="12.7109375" style="4" customWidth="1"/>
    <col min="8457" max="8704" width="9.140625" style="4"/>
    <col min="8705" max="8705" width="7.140625" style="4" customWidth="1"/>
    <col min="8706" max="8706" width="59.140625" style="4" customWidth="1"/>
    <col min="8707" max="8707" width="9.7109375" style="4" customWidth="1"/>
    <col min="8708" max="8708" width="12.85546875" style="4" customWidth="1"/>
    <col min="8709" max="8709" width="12.42578125" style="4" customWidth="1"/>
    <col min="8710" max="8710" width="14.85546875" style="4" customWidth="1"/>
    <col min="8711" max="8711" width="13.5703125" style="4" customWidth="1"/>
    <col min="8712" max="8712" width="12.7109375" style="4" customWidth="1"/>
    <col min="8713" max="8960" width="9.140625" style="4"/>
    <col min="8961" max="8961" width="7.140625" style="4" customWidth="1"/>
    <col min="8962" max="8962" width="59.140625" style="4" customWidth="1"/>
    <col min="8963" max="8963" width="9.7109375" style="4" customWidth="1"/>
    <col min="8964" max="8964" width="12.85546875" style="4" customWidth="1"/>
    <col min="8965" max="8965" width="12.42578125" style="4" customWidth="1"/>
    <col min="8966" max="8966" width="14.85546875" style="4" customWidth="1"/>
    <col min="8967" max="8967" width="13.5703125" style="4" customWidth="1"/>
    <col min="8968" max="8968" width="12.7109375" style="4" customWidth="1"/>
    <col min="8969" max="9216" width="9.140625" style="4"/>
    <col min="9217" max="9217" width="7.140625" style="4" customWidth="1"/>
    <col min="9218" max="9218" width="59.140625" style="4" customWidth="1"/>
    <col min="9219" max="9219" width="9.7109375" style="4" customWidth="1"/>
    <col min="9220" max="9220" width="12.85546875" style="4" customWidth="1"/>
    <col min="9221" max="9221" width="12.42578125" style="4" customWidth="1"/>
    <col min="9222" max="9222" width="14.85546875" style="4" customWidth="1"/>
    <col min="9223" max="9223" width="13.5703125" style="4" customWidth="1"/>
    <col min="9224" max="9224" width="12.7109375" style="4" customWidth="1"/>
    <col min="9225" max="9472" width="9.140625" style="4"/>
    <col min="9473" max="9473" width="7.140625" style="4" customWidth="1"/>
    <col min="9474" max="9474" width="59.140625" style="4" customWidth="1"/>
    <col min="9475" max="9475" width="9.7109375" style="4" customWidth="1"/>
    <col min="9476" max="9476" width="12.85546875" style="4" customWidth="1"/>
    <col min="9477" max="9477" width="12.42578125" style="4" customWidth="1"/>
    <col min="9478" max="9478" width="14.85546875" style="4" customWidth="1"/>
    <col min="9479" max="9479" width="13.5703125" style="4" customWidth="1"/>
    <col min="9480" max="9480" width="12.7109375" style="4" customWidth="1"/>
    <col min="9481" max="9728" width="9.140625" style="4"/>
    <col min="9729" max="9729" width="7.140625" style="4" customWidth="1"/>
    <col min="9730" max="9730" width="59.140625" style="4" customWidth="1"/>
    <col min="9731" max="9731" width="9.7109375" style="4" customWidth="1"/>
    <col min="9732" max="9732" width="12.85546875" style="4" customWidth="1"/>
    <col min="9733" max="9733" width="12.42578125" style="4" customWidth="1"/>
    <col min="9734" max="9734" width="14.85546875" style="4" customWidth="1"/>
    <col min="9735" max="9735" width="13.5703125" style="4" customWidth="1"/>
    <col min="9736" max="9736" width="12.7109375" style="4" customWidth="1"/>
    <col min="9737" max="9984" width="9.140625" style="4"/>
    <col min="9985" max="9985" width="7.140625" style="4" customWidth="1"/>
    <col min="9986" max="9986" width="59.140625" style="4" customWidth="1"/>
    <col min="9987" max="9987" width="9.7109375" style="4" customWidth="1"/>
    <col min="9988" max="9988" width="12.85546875" style="4" customWidth="1"/>
    <col min="9989" max="9989" width="12.42578125" style="4" customWidth="1"/>
    <col min="9990" max="9990" width="14.85546875" style="4" customWidth="1"/>
    <col min="9991" max="9991" width="13.5703125" style="4" customWidth="1"/>
    <col min="9992" max="9992" width="12.7109375" style="4" customWidth="1"/>
    <col min="9993" max="10240" width="9.140625" style="4"/>
    <col min="10241" max="10241" width="7.140625" style="4" customWidth="1"/>
    <col min="10242" max="10242" width="59.140625" style="4" customWidth="1"/>
    <col min="10243" max="10243" width="9.7109375" style="4" customWidth="1"/>
    <col min="10244" max="10244" width="12.85546875" style="4" customWidth="1"/>
    <col min="10245" max="10245" width="12.42578125" style="4" customWidth="1"/>
    <col min="10246" max="10246" width="14.85546875" style="4" customWidth="1"/>
    <col min="10247" max="10247" width="13.5703125" style="4" customWidth="1"/>
    <col min="10248" max="10248" width="12.7109375" style="4" customWidth="1"/>
    <col min="10249" max="10496" width="9.140625" style="4"/>
    <col min="10497" max="10497" width="7.140625" style="4" customWidth="1"/>
    <col min="10498" max="10498" width="59.140625" style="4" customWidth="1"/>
    <col min="10499" max="10499" width="9.7109375" style="4" customWidth="1"/>
    <col min="10500" max="10500" width="12.85546875" style="4" customWidth="1"/>
    <col min="10501" max="10501" width="12.42578125" style="4" customWidth="1"/>
    <col min="10502" max="10502" width="14.85546875" style="4" customWidth="1"/>
    <col min="10503" max="10503" width="13.5703125" style="4" customWidth="1"/>
    <col min="10504" max="10504" width="12.7109375" style="4" customWidth="1"/>
    <col min="10505" max="10752" width="9.140625" style="4"/>
    <col min="10753" max="10753" width="7.140625" style="4" customWidth="1"/>
    <col min="10754" max="10754" width="59.140625" style="4" customWidth="1"/>
    <col min="10755" max="10755" width="9.7109375" style="4" customWidth="1"/>
    <col min="10756" max="10756" width="12.85546875" style="4" customWidth="1"/>
    <col min="10757" max="10757" width="12.42578125" style="4" customWidth="1"/>
    <col min="10758" max="10758" width="14.85546875" style="4" customWidth="1"/>
    <col min="10759" max="10759" width="13.5703125" style="4" customWidth="1"/>
    <col min="10760" max="10760" width="12.7109375" style="4" customWidth="1"/>
    <col min="10761" max="11008" width="9.140625" style="4"/>
    <col min="11009" max="11009" width="7.140625" style="4" customWidth="1"/>
    <col min="11010" max="11010" width="59.140625" style="4" customWidth="1"/>
    <col min="11011" max="11011" width="9.7109375" style="4" customWidth="1"/>
    <col min="11012" max="11012" width="12.85546875" style="4" customWidth="1"/>
    <col min="11013" max="11013" width="12.42578125" style="4" customWidth="1"/>
    <col min="11014" max="11014" width="14.85546875" style="4" customWidth="1"/>
    <col min="11015" max="11015" width="13.5703125" style="4" customWidth="1"/>
    <col min="11016" max="11016" width="12.7109375" style="4" customWidth="1"/>
    <col min="11017" max="11264" width="9.140625" style="4"/>
    <col min="11265" max="11265" width="7.140625" style="4" customWidth="1"/>
    <col min="11266" max="11266" width="59.140625" style="4" customWidth="1"/>
    <col min="11267" max="11267" width="9.7109375" style="4" customWidth="1"/>
    <col min="11268" max="11268" width="12.85546875" style="4" customWidth="1"/>
    <col min="11269" max="11269" width="12.42578125" style="4" customWidth="1"/>
    <col min="11270" max="11270" width="14.85546875" style="4" customWidth="1"/>
    <col min="11271" max="11271" width="13.5703125" style="4" customWidth="1"/>
    <col min="11272" max="11272" width="12.7109375" style="4" customWidth="1"/>
    <col min="11273" max="11520" width="9.140625" style="4"/>
    <col min="11521" max="11521" width="7.140625" style="4" customWidth="1"/>
    <col min="11522" max="11522" width="59.140625" style="4" customWidth="1"/>
    <col min="11523" max="11523" width="9.7109375" style="4" customWidth="1"/>
    <col min="11524" max="11524" width="12.85546875" style="4" customWidth="1"/>
    <col min="11525" max="11525" width="12.42578125" style="4" customWidth="1"/>
    <col min="11526" max="11526" width="14.85546875" style="4" customWidth="1"/>
    <col min="11527" max="11527" width="13.5703125" style="4" customWidth="1"/>
    <col min="11528" max="11528" width="12.7109375" style="4" customWidth="1"/>
    <col min="11529" max="11776" width="9.140625" style="4"/>
    <col min="11777" max="11777" width="7.140625" style="4" customWidth="1"/>
    <col min="11778" max="11778" width="59.140625" style="4" customWidth="1"/>
    <col min="11779" max="11779" width="9.7109375" style="4" customWidth="1"/>
    <col min="11780" max="11780" width="12.85546875" style="4" customWidth="1"/>
    <col min="11781" max="11781" width="12.42578125" style="4" customWidth="1"/>
    <col min="11782" max="11782" width="14.85546875" style="4" customWidth="1"/>
    <col min="11783" max="11783" width="13.5703125" style="4" customWidth="1"/>
    <col min="11784" max="11784" width="12.7109375" style="4" customWidth="1"/>
    <col min="11785" max="12032" width="9.140625" style="4"/>
    <col min="12033" max="12033" width="7.140625" style="4" customWidth="1"/>
    <col min="12034" max="12034" width="59.140625" style="4" customWidth="1"/>
    <col min="12035" max="12035" width="9.7109375" style="4" customWidth="1"/>
    <col min="12036" max="12036" width="12.85546875" style="4" customWidth="1"/>
    <col min="12037" max="12037" width="12.42578125" style="4" customWidth="1"/>
    <col min="12038" max="12038" width="14.85546875" style="4" customWidth="1"/>
    <col min="12039" max="12039" width="13.5703125" style="4" customWidth="1"/>
    <col min="12040" max="12040" width="12.7109375" style="4" customWidth="1"/>
    <col min="12041" max="12288" width="9.140625" style="4"/>
    <col min="12289" max="12289" width="7.140625" style="4" customWidth="1"/>
    <col min="12290" max="12290" width="59.140625" style="4" customWidth="1"/>
    <col min="12291" max="12291" width="9.7109375" style="4" customWidth="1"/>
    <col min="12292" max="12292" width="12.85546875" style="4" customWidth="1"/>
    <col min="12293" max="12293" width="12.42578125" style="4" customWidth="1"/>
    <col min="12294" max="12294" width="14.85546875" style="4" customWidth="1"/>
    <col min="12295" max="12295" width="13.5703125" style="4" customWidth="1"/>
    <col min="12296" max="12296" width="12.7109375" style="4" customWidth="1"/>
    <col min="12297" max="12544" width="9.140625" style="4"/>
    <col min="12545" max="12545" width="7.140625" style="4" customWidth="1"/>
    <col min="12546" max="12546" width="59.140625" style="4" customWidth="1"/>
    <col min="12547" max="12547" width="9.7109375" style="4" customWidth="1"/>
    <col min="12548" max="12548" width="12.85546875" style="4" customWidth="1"/>
    <col min="12549" max="12549" width="12.42578125" style="4" customWidth="1"/>
    <col min="12550" max="12550" width="14.85546875" style="4" customWidth="1"/>
    <col min="12551" max="12551" width="13.5703125" style="4" customWidth="1"/>
    <col min="12552" max="12552" width="12.7109375" style="4" customWidth="1"/>
    <col min="12553" max="12800" width="9.140625" style="4"/>
    <col min="12801" max="12801" width="7.140625" style="4" customWidth="1"/>
    <col min="12802" max="12802" width="59.140625" style="4" customWidth="1"/>
    <col min="12803" max="12803" width="9.7109375" style="4" customWidth="1"/>
    <col min="12804" max="12804" width="12.85546875" style="4" customWidth="1"/>
    <col min="12805" max="12805" width="12.42578125" style="4" customWidth="1"/>
    <col min="12806" max="12806" width="14.85546875" style="4" customWidth="1"/>
    <col min="12807" max="12807" width="13.5703125" style="4" customWidth="1"/>
    <col min="12808" max="12808" width="12.7109375" style="4" customWidth="1"/>
    <col min="12809" max="13056" width="9.140625" style="4"/>
    <col min="13057" max="13057" width="7.140625" style="4" customWidth="1"/>
    <col min="13058" max="13058" width="59.140625" style="4" customWidth="1"/>
    <col min="13059" max="13059" width="9.7109375" style="4" customWidth="1"/>
    <col min="13060" max="13060" width="12.85546875" style="4" customWidth="1"/>
    <col min="13061" max="13061" width="12.42578125" style="4" customWidth="1"/>
    <col min="13062" max="13062" width="14.85546875" style="4" customWidth="1"/>
    <col min="13063" max="13063" width="13.5703125" style="4" customWidth="1"/>
    <col min="13064" max="13064" width="12.7109375" style="4" customWidth="1"/>
    <col min="13065" max="13312" width="9.140625" style="4"/>
    <col min="13313" max="13313" width="7.140625" style="4" customWidth="1"/>
    <col min="13314" max="13314" width="59.140625" style="4" customWidth="1"/>
    <col min="13315" max="13315" width="9.7109375" style="4" customWidth="1"/>
    <col min="13316" max="13316" width="12.85546875" style="4" customWidth="1"/>
    <col min="13317" max="13317" width="12.42578125" style="4" customWidth="1"/>
    <col min="13318" max="13318" width="14.85546875" style="4" customWidth="1"/>
    <col min="13319" max="13319" width="13.5703125" style="4" customWidth="1"/>
    <col min="13320" max="13320" width="12.7109375" style="4" customWidth="1"/>
    <col min="13321" max="13568" width="9.140625" style="4"/>
    <col min="13569" max="13569" width="7.140625" style="4" customWidth="1"/>
    <col min="13570" max="13570" width="59.140625" style="4" customWidth="1"/>
    <col min="13571" max="13571" width="9.7109375" style="4" customWidth="1"/>
    <col min="13572" max="13572" width="12.85546875" style="4" customWidth="1"/>
    <col min="13573" max="13573" width="12.42578125" style="4" customWidth="1"/>
    <col min="13574" max="13574" width="14.85546875" style="4" customWidth="1"/>
    <col min="13575" max="13575" width="13.5703125" style="4" customWidth="1"/>
    <col min="13576" max="13576" width="12.7109375" style="4" customWidth="1"/>
    <col min="13577" max="13824" width="9.140625" style="4"/>
    <col min="13825" max="13825" width="7.140625" style="4" customWidth="1"/>
    <col min="13826" max="13826" width="59.140625" style="4" customWidth="1"/>
    <col min="13827" max="13827" width="9.7109375" style="4" customWidth="1"/>
    <col min="13828" max="13828" width="12.85546875" style="4" customWidth="1"/>
    <col min="13829" max="13829" width="12.42578125" style="4" customWidth="1"/>
    <col min="13830" max="13830" width="14.85546875" style="4" customWidth="1"/>
    <col min="13831" max="13831" width="13.5703125" style="4" customWidth="1"/>
    <col min="13832" max="13832" width="12.7109375" style="4" customWidth="1"/>
    <col min="13833" max="14080" width="9.140625" style="4"/>
    <col min="14081" max="14081" width="7.140625" style="4" customWidth="1"/>
    <col min="14082" max="14082" width="59.140625" style="4" customWidth="1"/>
    <col min="14083" max="14083" width="9.7109375" style="4" customWidth="1"/>
    <col min="14084" max="14084" width="12.85546875" style="4" customWidth="1"/>
    <col min="14085" max="14085" width="12.42578125" style="4" customWidth="1"/>
    <col min="14086" max="14086" width="14.85546875" style="4" customWidth="1"/>
    <col min="14087" max="14087" width="13.5703125" style="4" customWidth="1"/>
    <col min="14088" max="14088" width="12.7109375" style="4" customWidth="1"/>
    <col min="14089" max="14336" width="9.140625" style="4"/>
    <col min="14337" max="14337" width="7.140625" style="4" customWidth="1"/>
    <col min="14338" max="14338" width="59.140625" style="4" customWidth="1"/>
    <col min="14339" max="14339" width="9.7109375" style="4" customWidth="1"/>
    <col min="14340" max="14340" width="12.85546875" style="4" customWidth="1"/>
    <col min="14341" max="14341" width="12.42578125" style="4" customWidth="1"/>
    <col min="14342" max="14342" width="14.85546875" style="4" customWidth="1"/>
    <col min="14343" max="14343" width="13.5703125" style="4" customWidth="1"/>
    <col min="14344" max="14344" width="12.7109375" style="4" customWidth="1"/>
    <col min="14345" max="14592" width="9.140625" style="4"/>
    <col min="14593" max="14593" width="7.140625" style="4" customWidth="1"/>
    <col min="14594" max="14594" width="59.140625" style="4" customWidth="1"/>
    <col min="14595" max="14595" width="9.7109375" style="4" customWidth="1"/>
    <col min="14596" max="14596" width="12.85546875" style="4" customWidth="1"/>
    <col min="14597" max="14597" width="12.42578125" style="4" customWidth="1"/>
    <col min="14598" max="14598" width="14.85546875" style="4" customWidth="1"/>
    <col min="14599" max="14599" width="13.5703125" style="4" customWidth="1"/>
    <col min="14600" max="14600" width="12.7109375" style="4" customWidth="1"/>
    <col min="14601" max="14848" width="9.140625" style="4"/>
    <col min="14849" max="14849" width="7.140625" style="4" customWidth="1"/>
    <col min="14850" max="14850" width="59.140625" style="4" customWidth="1"/>
    <col min="14851" max="14851" width="9.7109375" style="4" customWidth="1"/>
    <col min="14852" max="14852" width="12.85546875" style="4" customWidth="1"/>
    <col min="14853" max="14853" width="12.42578125" style="4" customWidth="1"/>
    <col min="14854" max="14854" width="14.85546875" style="4" customWidth="1"/>
    <col min="14855" max="14855" width="13.5703125" style="4" customWidth="1"/>
    <col min="14856" max="14856" width="12.7109375" style="4" customWidth="1"/>
    <col min="14857" max="15104" width="9.140625" style="4"/>
    <col min="15105" max="15105" width="7.140625" style="4" customWidth="1"/>
    <col min="15106" max="15106" width="59.140625" style="4" customWidth="1"/>
    <col min="15107" max="15107" width="9.7109375" style="4" customWidth="1"/>
    <col min="15108" max="15108" width="12.85546875" style="4" customWidth="1"/>
    <col min="15109" max="15109" width="12.42578125" style="4" customWidth="1"/>
    <col min="15110" max="15110" width="14.85546875" style="4" customWidth="1"/>
    <col min="15111" max="15111" width="13.5703125" style="4" customWidth="1"/>
    <col min="15112" max="15112" width="12.7109375" style="4" customWidth="1"/>
    <col min="15113" max="15360" width="9.140625" style="4"/>
    <col min="15361" max="15361" width="7.140625" style="4" customWidth="1"/>
    <col min="15362" max="15362" width="59.140625" style="4" customWidth="1"/>
    <col min="15363" max="15363" width="9.7109375" style="4" customWidth="1"/>
    <col min="15364" max="15364" width="12.85546875" style="4" customWidth="1"/>
    <col min="15365" max="15365" width="12.42578125" style="4" customWidth="1"/>
    <col min="15366" max="15366" width="14.85546875" style="4" customWidth="1"/>
    <col min="15367" max="15367" width="13.5703125" style="4" customWidth="1"/>
    <col min="15368" max="15368" width="12.7109375" style="4" customWidth="1"/>
    <col min="15369" max="15616" width="9.140625" style="4"/>
    <col min="15617" max="15617" width="7.140625" style="4" customWidth="1"/>
    <col min="15618" max="15618" width="59.140625" style="4" customWidth="1"/>
    <col min="15619" max="15619" width="9.7109375" style="4" customWidth="1"/>
    <col min="15620" max="15620" width="12.85546875" style="4" customWidth="1"/>
    <col min="15621" max="15621" width="12.42578125" style="4" customWidth="1"/>
    <col min="15622" max="15622" width="14.85546875" style="4" customWidth="1"/>
    <col min="15623" max="15623" width="13.5703125" style="4" customWidth="1"/>
    <col min="15624" max="15624" width="12.7109375" style="4" customWidth="1"/>
    <col min="15625" max="15872" width="9.140625" style="4"/>
    <col min="15873" max="15873" width="7.140625" style="4" customWidth="1"/>
    <col min="15874" max="15874" width="59.140625" style="4" customWidth="1"/>
    <col min="15875" max="15875" width="9.7109375" style="4" customWidth="1"/>
    <col min="15876" max="15876" width="12.85546875" style="4" customWidth="1"/>
    <col min="15877" max="15877" width="12.42578125" style="4" customWidth="1"/>
    <col min="15878" max="15878" width="14.85546875" style="4" customWidth="1"/>
    <col min="15879" max="15879" width="13.5703125" style="4" customWidth="1"/>
    <col min="15880" max="15880" width="12.7109375" style="4" customWidth="1"/>
    <col min="15881" max="16128" width="9.140625" style="4"/>
    <col min="16129" max="16129" width="7.140625" style="4" customWidth="1"/>
    <col min="16130" max="16130" width="59.140625" style="4" customWidth="1"/>
    <col min="16131" max="16131" width="9.7109375" style="4" customWidth="1"/>
    <col min="16132" max="16132" width="12.85546875" style="4" customWidth="1"/>
    <col min="16133" max="16133" width="12.42578125" style="4" customWidth="1"/>
    <col min="16134" max="16134" width="14.85546875" style="4" customWidth="1"/>
    <col min="16135" max="16135" width="13.5703125" style="4" customWidth="1"/>
    <col min="16136" max="16136" width="12.7109375" style="4" customWidth="1"/>
    <col min="16137" max="16384" width="9.140625" style="4"/>
  </cols>
  <sheetData>
    <row r="1" spans="1:9" ht="20.25" customHeight="1" x14ac:dyDescent="0.25">
      <c r="A1" s="37"/>
      <c r="D1" s="3" t="s">
        <v>0</v>
      </c>
      <c r="E1" s="2"/>
      <c r="F1" s="2"/>
      <c r="G1" s="2"/>
      <c r="H1" s="2"/>
      <c r="I1" s="2"/>
    </row>
    <row r="2" spans="1:9" ht="15" customHeight="1" x14ac:dyDescent="0.25">
      <c r="D2" s="2" t="s">
        <v>1</v>
      </c>
      <c r="E2" s="5"/>
      <c r="F2" s="2"/>
      <c r="G2" s="2"/>
      <c r="H2" s="2"/>
      <c r="I2" s="2"/>
    </row>
    <row r="3" spans="1:9" ht="46.5" customHeight="1" x14ac:dyDescent="0.25">
      <c r="D3" s="522" t="s">
        <v>128</v>
      </c>
      <c r="E3" s="522"/>
      <c r="F3" s="522"/>
      <c r="G3" s="522"/>
      <c r="H3" s="35"/>
      <c r="I3" s="35"/>
    </row>
    <row r="4" spans="1:9" ht="25.5" customHeight="1" x14ac:dyDescent="0.25">
      <c r="D4" s="2" t="s">
        <v>3</v>
      </c>
      <c r="E4" s="5"/>
      <c r="F4" s="2"/>
      <c r="G4" s="2"/>
      <c r="H4" s="2"/>
      <c r="I4" s="2"/>
    </row>
    <row r="5" spans="1:9" ht="20.25" customHeight="1" x14ac:dyDescent="0.25">
      <c r="D5" s="2" t="s">
        <v>129</v>
      </c>
      <c r="E5" s="5"/>
      <c r="F5" s="2"/>
      <c r="G5" s="2"/>
      <c r="H5" s="2"/>
      <c r="I5" s="2"/>
    </row>
    <row r="6" spans="1:9" ht="6.75" customHeight="1" x14ac:dyDescent="0.25">
      <c r="C6" s="38"/>
    </row>
    <row r="7" spans="1:9" s="7" customFormat="1" ht="20.25" customHeight="1" x14ac:dyDescent="0.25">
      <c r="A7" s="545" t="s">
        <v>5</v>
      </c>
      <c r="B7" s="545"/>
      <c r="C7" s="545"/>
      <c r="D7" s="545"/>
      <c r="E7" s="545"/>
      <c r="F7" s="545"/>
      <c r="G7" s="545"/>
      <c r="H7" s="545"/>
    </row>
    <row r="8" spans="1:9" ht="24.75" customHeight="1" x14ac:dyDescent="0.25">
      <c r="A8" s="546" t="s">
        <v>6</v>
      </c>
      <c r="B8" s="546"/>
      <c r="C8" s="546"/>
      <c r="D8" s="546"/>
      <c r="E8" s="546"/>
      <c r="F8" s="546"/>
      <c r="G8" s="546"/>
      <c r="H8" s="546"/>
    </row>
    <row r="9" spans="1:9" ht="20.25" customHeight="1" x14ac:dyDescent="0.25">
      <c r="A9" s="546" t="s">
        <v>7</v>
      </c>
      <c r="B9" s="546"/>
      <c r="C9" s="546"/>
      <c r="D9" s="546"/>
      <c r="E9" s="546"/>
      <c r="F9" s="546"/>
      <c r="G9" s="546"/>
      <c r="H9" s="546"/>
    </row>
    <row r="10" spans="1:9" ht="20.25" customHeight="1" x14ac:dyDescent="0.25">
      <c r="A10" s="546" t="s">
        <v>8</v>
      </c>
      <c r="B10" s="546"/>
      <c r="C10" s="546"/>
      <c r="D10" s="546"/>
      <c r="E10" s="546"/>
      <c r="F10" s="546"/>
      <c r="G10" s="546"/>
      <c r="H10" s="546"/>
    </row>
    <row r="11" spans="1:9" ht="20.25" customHeight="1" x14ac:dyDescent="0.25">
      <c r="A11" s="387"/>
      <c r="B11" s="387"/>
      <c r="C11" s="387"/>
    </row>
    <row r="12" spans="1:9" ht="20.25" customHeight="1" thickBot="1" x14ac:dyDescent="0.3">
      <c r="A12" s="387"/>
      <c r="B12" s="387"/>
      <c r="C12" s="387"/>
      <c r="F12" s="42" t="s">
        <v>130</v>
      </c>
      <c r="G12" s="42"/>
      <c r="H12" s="2"/>
    </row>
    <row r="13" spans="1:9" ht="69.75" customHeight="1" x14ac:dyDescent="0.25">
      <c r="A13" s="547" t="s">
        <v>10</v>
      </c>
      <c r="B13" s="549" t="s">
        <v>11</v>
      </c>
      <c r="C13" s="551" t="s">
        <v>12</v>
      </c>
      <c r="D13" s="553" t="s">
        <v>13</v>
      </c>
      <c r="E13" s="554"/>
      <c r="F13" s="549" t="s">
        <v>14</v>
      </c>
      <c r="G13" s="553" t="s">
        <v>15</v>
      </c>
      <c r="H13" s="554"/>
    </row>
    <row r="14" spans="1:9" s="14" customFormat="1" ht="115.5" customHeight="1" thickBot="1" x14ac:dyDescent="0.3">
      <c r="A14" s="548"/>
      <c r="B14" s="550"/>
      <c r="C14" s="552"/>
      <c r="D14" s="283" t="s">
        <v>17</v>
      </c>
      <c r="E14" s="284" t="s">
        <v>18</v>
      </c>
      <c r="F14" s="550"/>
      <c r="G14" s="283" t="s">
        <v>17</v>
      </c>
      <c r="H14" s="284" t="s">
        <v>18</v>
      </c>
    </row>
    <row r="15" spans="1:9" s="15" customFormat="1" ht="30" customHeight="1" thickBot="1" x14ac:dyDescent="0.3">
      <c r="A15" s="541" t="s">
        <v>131</v>
      </c>
      <c r="B15" s="542"/>
      <c r="C15" s="542"/>
      <c r="D15" s="542"/>
      <c r="E15" s="542"/>
      <c r="F15" s="542"/>
      <c r="G15" s="542"/>
      <c r="H15" s="543"/>
    </row>
    <row r="16" spans="1:9" s="15" customFormat="1" ht="20.25" customHeight="1" x14ac:dyDescent="0.25">
      <c r="A16" s="388" t="s">
        <v>20</v>
      </c>
      <c r="B16" s="389" t="s">
        <v>132</v>
      </c>
      <c r="C16" s="344"/>
      <c r="D16" s="390"/>
      <c r="E16" s="310"/>
      <c r="F16" s="253"/>
      <c r="G16" s="391"/>
      <c r="H16" s="310"/>
    </row>
    <row r="17" spans="1:8" ht="15.75" x14ac:dyDescent="0.25">
      <c r="A17" s="95" t="s">
        <v>41</v>
      </c>
      <c r="B17" s="392" t="str">
        <f>'[7]1 Электрофорез'!A13</f>
        <v>Электрофорез постоянным, импульсным токами</v>
      </c>
      <c r="C17" s="393" t="s">
        <v>104</v>
      </c>
      <c r="D17" s="394">
        <f>'[7]Уровень цен'!D10</f>
        <v>2.64</v>
      </c>
      <c r="E17" s="395" t="s">
        <v>22</v>
      </c>
      <c r="F17" s="396"/>
      <c r="G17" s="397">
        <f>'[7]Уровень цен'!E10</f>
        <v>3.76</v>
      </c>
      <c r="H17" s="398" t="s">
        <v>22</v>
      </c>
    </row>
    <row r="18" spans="1:8" ht="15.75" x14ac:dyDescent="0.25">
      <c r="A18" s="399"/>
      <c r="B18" s="400" t="str">
        <f>'[7]1 Электрофорез'!J24</f>
        <v>Йодистый калий 2%</v>
      </c>
      <c r="C18" s="401"/>
      <c r="D18" s="402"/>
      <c r="E18" s="403"/>
      <c r="F18" s="404">
        <f>'[7]1 Электрофорез'!P32</f>
        <v>0.94</v>
      </c>
      <c r="G18" s="405"/>
      <c r="H18" s="406"/>
    </row>
    <row r="19" spans="1:8" ht="15.75" x14ac:dyDescent="0.25">
      <c r="A19" s="399"/>
      <c r="B19" s="400" t="str">
        <f>'[7]1 Электрофорез'!J25</f>
        <v>Сульфат магния 2%</v>
      </c>
      <c r="C19" s="401"/>
      <c r="D19" s="402"/>
      <c r="E19" s="403"/>
      <c r="F19" s="404">
        <f>'[7]1 Электрофорез'!P33</f>
        <v>0.96</v>
      </c>
      <c r="G19" s="405"/>
      <c r="H19" s="406"/>
    </row>
    <row r="20" spans="1:8" ht="15.75" x14ac:dyDescent="0.25">
      <c r="A20" s="399"/>
      <c r="B20" s="400" t="str">
        <f>'[7]1 Электрофорез'!J26</f>
        <v>Натрия бромид 2%</v>
      </c>
      <c r="C20" s="401"/>
      <c r="D20" s="402"/>
      <c r="E20" s="403"/>
      <c r="F20" s="404">
        <f>'[7]1 Электрофорез'!P34</f>
        <v>0.89</v>
      </c>
      <c r="G20" s="405"/>
      <c r="H20" s="406"/>
    </row>
    <row r="21" spans="1:8" ht="15.75" x14ac:dyDescent="0.25">
      <c r="A21" s="407">
        <v>42767</v>
      </c>
      <c r="B21" s="408" t="str">
        <f>'[7]37 Гальван.ванны'!A13</f>
        <v>Гидрогальванические камерные ванны</v>
      </c>
      <c r="C21" s="393" t="s">
        <v>104</v>
      </c>
      <c r="D21" s="402">
        <f>'[7]37 Гальван.ванны'!G29</f>
        <v>4.2300000000000004</v>
      </c>
      <c r="E21" s="403" t="s">
        <v>22</v>
      </c>
      <c r="F21" s="404"/>
      <c r="G21" s="405">
        <f>'[7]37р'!G29</f>
        <v>5.5</v>
      </c>
      <c r="H21" s="406" t="s">
        <v>22</v>
      </c>
    </row>
    <row r="22" spans="1:8" ht="15.75" x14ac:dyDescent="0.25">
      <c r="A22" s="407"/>
      <c r="B22" s="400" t="str">
        <f>'[7]37 Гальван.ванны'!J25</f>
        <v>Сульфат магния 2%</v>
      </c>
      <c r="C22" s="401"/>
      <c r="D22" s="402"/>
      <c r="E22" s="403"/>
      <c r="F22" s="404">
        <f>'[7]37 Гальван.ванны'!P21</f>
        <v>6.59</v>
      </c>
      <c r="G22" s="405"/>
      <c r="H22" s="406"/>
    </row>
    <row r="23" spans="1:8" ht="16.5" customHeight="1" x14ac:dyDescent="0.25">
      <c r="A23" s="189" t="s">
        <v>49</v>
      </c>
      <c r="B23" s="392" t="str">
        <f>'[7]2 Электросон'!A13</f>
        <v>Электросон</v>
      </c>
      <c r="C23" s="393" t="str">
        <f t="shared" ref="C23:C33" si="0">$C$17</f>
        <v>процедура</v>
      </c>
      <c r="D23" s="394">
        <f>'[7]Уровень цен'!D12</f>
        <v>4.88</v>
      </c>
      <c r="E23" s="395" t="s">
        <v>22</v>
      </c>
      <c r="F23" s="409">
        <f>'[7]2 Электросон'!P30</f>
        <v>0.78</v>
      </c>
      <c r="G23" s="397">
        <f>'[7]Уровень цен'!E12</f>
        <v>6.8</v>
      </c>
      <c r="H23" s="398" t="s">
        <v>22</v>
      </c>
    </row>
    <row r="24" spans="1:8" ht="15.75" x14ac:dyDescent="0.25">
      <c r="A24" s="95" t="s">
        <v>105</v>
      </c>
      <c r="B24" s="392" t="str">
        <f>'[7]3 Диадинамотерапия'!A13</f>
        <v xml:space="preserve">Диадинамотерапия  </v>
      </c>
      <c r="C24" s="393" t="str">
        <f t="shared" si="0"/>
        <v>процедура</v>
      </c>
      <c r="D24" s="394">
        <f>'[7]Уровень цен'!D14</f>
        <v>3.45</v>
      </c>
      <c r="E24" s="395" t="s">
        <v>22</v>
      </c>
      <c r="F24" s="409">
        <f>'[7]3 Диадинамотерапия'!P30</f>
        <v>0.78</v>
      </c>
      <c r="G24" s="397">
        <f>'[7]Уровень цен'!E13</f>
        <v>5.0599999999999996</v>
      </c>
      <c r="H24" s="398" t="s">
        <v>22</v>
      </c>
    </row>
    <row r="25" spans="1:8" ht="15.75" x14ac:dyDescent="0.25">
      <c r="A25" s="189" t="s">
        <v>106</v>
      </c>
      <c r="B25" s="392" t="str">
        <f>'[7]4 Амплипульстерапия'!A13</f>
        <v xml:space="preserve">Амплипульстерапия  </v>
      </c>
      <c r="C25" s="393" t="str">
        <f t="shared" si="0"/>
        <v>процедура</v>
      </c>
      <c r="D25" s="394">
        <f>'[7]Уровень цен'!D15</f>
        <v>3.45</v>
      </c>
      <c r="E25" s="395" t="s">
        <v>22</v>
      </c>
      <c r="F25" s="409">
        <f>'[7]4 Амплипульстерапия'!P30</f>
        <v>0.78</v>
      </c>
      <c r="G25" s="397">
        <f>'[7]Уровень цен'!E14</f>
        <v>5.0599999999999996</v>
      </c>
      <c r="H25" s="398" t="s">
        <v>22</v>
      </c>
    </row>
    <row r="26" spans="1:8" ht="15.75" x14ac:dyDescent="0.25">
      <c r="A26" s="95" t="s">
        <v>107</v>
      </c>
      <c r="B26" s="392" t="str">
        <f>'[7]5 Интерференцтерапия'!A13</f>
        <v xml:space="preserve">Интерференцтерапия  </v>
      </c>
      <c r="C26" s="393" t="str">
        <f t="shared" si="0"/>
        <v>процедура</v>
      </c>
      <c r="D26" s="394">
        <f>'[7]Уровень цен'!D15</f>
        <v>3.45</v>
      </c>
      <c r="E26" s="395" t="s">
        <v>22</v>
      </c>
      <c r="F26" s="409">
        <f>'[7]5 Интерференцтерапия'!P30</f>
        <v>0.78</v>
      </c>
      <c r="G26" s="397">
        <f>'[7]Уровень цен'!E15</f>
        <v>5.0599999999999996</v>
      </c>
      <c r="H26" s="398" t="s">
        <v>22</v>
      </c>
    </row>
    <row r="27" spans="1:8" ht="15.75" x14ac:dyDescent="0.25">
      <c r="A27" s="189" t="s">
        <v>108</v>
      </c>
      <c r="B27" s="392" t="str">
        <f>'[7]6 Электроаналгезия'!A13</f>
        <v xml:space="preserve">Короткоимпульсная электроаналгезия </v>
      </c>
      <c r="C27" s="393" t="str">
        <f t="shared" si="0"/>
        <v>процедура</v>
      </c>
      <c r="D27" s="394">
        <f>'[7]Уровень цен'!D16</f>
        <v>3.45</v>
      </c>
      <c r="E27" s="395" t="s">
        <v>22</v>
      </c>
      <c r="F27" s="409">
        <f>'[7]6 Электроаналгезия'!P30</f>
        <v>0.78</v>
      </c>
      <c r="G27" s="397">
        <f>'[7]Уровень цен'!E16</f>
        <v>5.0599999999999996</v>
      </c>
      <c r="H27" s="398" t="s">
        <v>22</v>
      </c>
    </row>
    <row r="28" spans="1:8" ht="15.75" x14ac:dyDescent="0.25">
      <c r="A28" s="95" t="s">
        <v>109</v>
      </c>
      <c r="B28" s="392" t="str">
        <f>'[7]7 Дарсонваль'!A13</f>
        <v xml:space="preserve">Дарсонвализация местная </v>
      </c>
      <c r="C28" s="393" t="str">
        <f t="shared" si="0"/>
        <v>процедура</v>
      </c>
      <c r="D28" s="394">
        <f>'[7]Уровень цен'!D17</f>
        <v>3.45</v>
      </c>
      <c r="E28" s="395" t="s">
        <v>22</v>
      </c>
      <c r="F28" s="409">
        <f>'[7]7 Дарсонваль'!P30</f>
        <v>1.1499999999999999</v>
      </c>
      <c r="G28" s="397">
        <f>'[7]Уровень цен'!E17</f>
        <v>5.0599999999999996</v>
      </c>
      <c r="H28" s="398" t="s">
        <v>22</v>
      </c>
    </row>
    <row r="29" spans="1:8" ht="15.75" x14ac:dyDescent="0.25">
      <c r="A29" s="189" t="s">
        <v>110</v>
      </c>
      <c r="B29" s="410" t="str">
        <f>'[7]8 Ультровысокочастотная терап'!A13</f>
        <v xml:space="preserve">Ультравысокочастотная терапия </v>
      </c>
      <c r="C29" s="393" t="str">
        <f t="shared" si="0"/>
        <v>процедура</v>
      </c>
      <c r="D29" s="394">
        <f>'[7]Уровень цен'!D18</f>
        <v>1.74</v>
      </c>
      <c r="E29" s="395" t="s">
        <v>22</v>
      </c>
      <c r="F29" s="409">
        <f>'[7]8 Ультровысокочастотная терап'!P30</f>
        <v>0.78</v>
      </c>
      <c r="G29" s="397">
        <f>'[7]Уровень цен'!E18</f>
        <v>2.5</v>
      </c>
      <c r="H29" s="398" t="s">
        <v>22</v>
      </c>
    </row>
    <row r="30" spans="1:8" ht="15.75" x14ac:dyDescent="0.25">
      <c r="A30" s="95" t="s">
        <v>111</v>
      </c>
      <c r="B30" s="392" t="str">
        <f>'[7]9 Сантиметроволнов терап'!A13</f>
        <v xml:space="preserve">Сантиметроволновая терапия </v>
      </c>
      <c r="C30" s="393" t="str">
        <f t="shared" si="0"/>
        <v>процедура</v>
      </c>
      <c r="D30" s="394">
        <f>'[7]Уровень цен'!D19</f>
        <v>1.74</v>
      </c>
      <c r="E30" s="395" t="s">
        <v>22</v>
      </c>
      <c r="F30" s="409">
        <f>'[7]9 Сантиметроволнов терап'!P30</f>
        <v>0.78</v>
      </c>
      <c r="G30" s="397">
        <f>'[7]Уровень цен'!E19</f>
        <v>2.5</v>
      </c>
      <c r="H30" s="398" t="s">
        <v>22</v>
      </c>
    </row>
    <row r="31" spans="1:8" ht="15.75" x14ac:dyDescent="0.25">
      <c r="A31" s="189" t="s">
        <v>112</v>
      </c>
      <c r="B31" s="392" t="str">
        <f>'[7]10 Магнитотерапия мест'!A13</f>
        <v xml:space="preserve">Магнитотерапия местная  </v>
      </c>
      <c r="C31" s="393" t="str">
        <f t="shared" si="0"/>
        <v>процедура</v>
      </c>
      <c r="D31" s="394">
        <f>'[7]Уровень цен'!D20</f>
        <v>1.74</v>
      </c>
      <c r="E31" s="395" t="s">
        <v>22</v>
      </c>
      <c r="F31" s="409">
        <f>'[7]10 Магнитотерапия мест'!P30</f>
        <v>0.78</v>
      </c>
      <c r="G31" s="397">
        <f>'[7]Уровень цен'!E20</f>
        <v>2.5</v>
      </c>
      <c r="H31" s="398" t="s">
        <v>22</v>
      </c>
    </row>
    <row r="32" spans="1:8" ht="15.75" x14ac:dyDescent="0.25">
      <c r="A32" s="411" t="s">
        <v>113</v>
      </c>
      <c r="B32" s="392" t="str">
        <f>'[7]11 Магнитотерапия общ'!A13</f>
        <v>Магнитотерапия общая</v>
      </c>
      <c r="C32" s="412" t="str">
        <f t="shared" si="0"/>
        <v>процедура</v>
      </c>
      <c r="D32" s="413">
        <f>'[7]Уровень цен'!D21</f>
        <v>3.45</v>
      </c>
      <c r="E32" s="414" t="s">
        <v>22</v>
      </c>
      <c r="F32" s="415">
        <f>'[7]11 Магнитотерапия общ'!P30</f>
        <v>0.78</v>
      </c>
      <c r="G32" s="416">
        <f>'[7]Уровень цен'!E21</f>
        <v>5.0599999999999996</v>
      </c>
      <c r="H32" s="398" t="s">
        <v>22</v>
      </c>
    </row>
    <row r="33" spans="1:10" ht="15.75" x14ac:dyDescent="0.25">
      <c r="A33" s="411" t="s">
        <v>114</v>
      </c>
      <c r="B33" s="417" t="str">
        <f>'[7]41 Индуктометрия'!A13</f>
        <v>Индуктотермия</v>
      </c>
      <c r="C33" s="412" t="str">
        <f t="shared" si="0"/>
        <v>процедура</v>
      </c>
      <c r="D33" s="413">
        <f>'[7]Уровень цен'!D22</f>
        <v>3.2</v>
      </c>
      <c r="E33" s="414" t="s">
        <v>22</v>
      </c>
      <c r="F33" s="415">
        <f>'[7]41 Индуктометрия'!P30</f>
        <v>0.76</v>
      </c>
      <c r="G33" s="416">
        <f>'[7]Уровень цен'!E22</f>
        <v>5</v>
      </c>
      <c r="H33" s="398" t="s">
        <v>22</v>
      </c>
    </row>
    <row r="34" spans="1:10" ht="20.25" customHeight="1" x14ac:dyDescent="0.25">
      <c r="A34" s="418" t="s">
        <v>23</v>
      </c>
      <c r="B34" s="419" t="s">
        <v>133</v>
      </c>
      <c r="C34" s="393"/>
      <c r="D34" s="394"/>
      <c r="E34" s="395"/>
      <c r="F34" s="409"/>
      <c r="G34" s="397"/>
      <c r="H34" s="398"/>
    </row>
    <row r="35" spans="1:10" ht="15.75" x14ac:dyDescent="0.25">
      <c r="A35" s="189" t="s">
        <v>53</v>
      </c>
      <c r="B35" s="392" t="str">
        <f>'[7]12 Ульттрафиолет'!A13</f>
        <v xml:space="preserve">Ультрафиолетовое облучение местное  </v>
      </c>
      <c r="C35" s="393" t="str">
        <f>$C$17</f>
        <v>процедура</v>
      </c>
      <c r="D35" s="394">
        <f>'[7]Уровень цен'!D24</f>
        <v>1.74</v>
      </c>
      <c r="E35" s="395" t="s">
        <v>22</v>
      </c>
      <c r="F35" s="409">
        <f>'[7]12 Ульттрафиолет'!P30</f>
        <v>0.78</v>
      </c>
      <c r="G35" s="397">
        <f>'[7]Уровень цен'!E24</f>
        <v>2.5</v>
      </c>
      <c r="H35" s="398" t="s">
        <v>22</v>
      </c>
    </row>
    <row r="36" spans="1:10" ht="15.75" x14ac:dyDescent="0.25">
      <c r="A36" s="95" t="s">
        <v>82</v>
      </c>
      <c r="B36" s="392" t="str">
        <f>'[7]13 Инфракрасное облуч'!A13</f>
        <v xml:space="preserve">Видимое инфракрасное облучение местное </v>
      </c>
      <c r="C36" s="393" t="str">
        <f>$C$17</f>
        <v>процедура</v>
      </c>
      <c r="D36" s="394">
        <f>'[7]Уровень цен'!D25</f>
        <v>1.74</v>
      </c>
      <c r="E36" s="395" t="s">
        <v>22</v>
      </c>
      <c r="F36" s="409">
        <f>'[7]13 Инфракрасное облуч'!P30</f>
        <v>0.78</v>
      </c>
      <c r="G36" s="397">
        <f>'[7]Уровень цен'!E25</f>
        <v>2.5</v>
      </c>
      <c r="H36" s="398" t="s">
        <v>22</v>
      </c>
    </row>
    <row r="37" spans="1:10" ht="15.75" x14ac:dyDescent="0.25">
      <c r="A37" s="189" t="s">
        <v>134</v>
      </c>
      <c r="B37" s="392" t="str">
        <f>'[7]14 Лазер'!A13</f>
        <v>Лазеротерапия, магнитолазеротерапия чрескожная</v>
      </c>
      <c r="C37" s="393" t="str">
        <f>$C$17</f>
        <v>процедура</v>
      </c>
      <c r="D37" s="394">
        <f>'[7]Уровень цен'!D26</f>
        <v>1.85</v>
      </c>
      <c r="E37" s="395" t="s">
        <v>22</v>
      </c>
      <c r="F37" s="409">
        <f>'[7]14 Лазер'!P30</f>
        <v>0.78</v>
      </c>
      <c r="G37" s="397">
        <f>'[7]Уровень цен'!E26</f>
        <v>3.48</v>
      </c>
      <c r="H37" s="398" t="s">
        <v>22</v>
      </c>
    </row>
    <row r="38" spans="1:10" ht="30" x14ac:dyDescent="0.25">
      <c r="A38" s="95" t="s">
        <v>135</v>
      </c>
      <c r="B38" s="392" t="str">
        <f>'[7]15 Надвенный лазер'!A12</f>
        <v>Надвенное лазерное облучение, магнитолазерное облучение</v>
      </c>
      <c r="C38" s="393" t="str">
        <f>$C$17</f>
        <v>процедура</v>
      </c>
      <c r="D38" s="394">
        <f>'[7]Уровень цен'!D27</f>
        <v>3.48</v>
      </c>
      <c r="E38" s="395" t="s">
        <v>22</v>
      </c>
      <c r="F38" s="409">
        <f>'[7]15 Надвенный лазер'!P29</f>
        <v>0.78</v>
      </c>
      <c r="G38" s="397">
        <f>'[7]Уровень цен'!E27</f>
        <v>5.37</v>
      </c>
      <c r="H38" s="398" t="s">
        <v>22</v>
      </c>
    </row>
    <row r="39" spans="1:10" ht="21.75" customHeight="1" x14ac:dyDescent="0.25">
      <c r="A39" s="420">
        <v>42857</v>
      </c>
      <c r="B39" s="392" t="str">
        <f>'[7]35 Лазеротерапия пол.'!A12</f>
        <v>Лазеротерапия полостная</v>
      </c>
      <c r="C39" s="393" t="str">
        <f>$C$17</f>
        <v>процедура</v>
      </c>
      <c r="D39" s="394">
        <f>'[7]Уровень цен'!D28</f>
        <v>3.48</v>
      </c>
      <c r="E39" s="395" t="s">
        <v>22</v>
      </c>
      <c r="F39" s="409">
        <f>'[7]35 Лазеротерапия пол.'!P29</f>
        <v>1.05</v>
      </c>
      <c r="G39" s="397">
        <f>'[7]Уровень цен'!E28</f>
        <v>5.37</v>
      </c>
      <c r="H39" s="398" t="s">
        <v>22</v>
      </c>
    </row>
    <row r="40" spans="1:10" ht="20.25" customHeight="1" x14ac:dyDescent="0.25">
      <c r="A40" s="418" t="s">
        <v>55</v>
      </c>
      <c r="B40" s="419" t="s">
        <v>136</v>
      </c>
      <c r="C40" s="393"/>
      <c r="D40" s="394"/>
      <c r="E40" s="395"/>
      <c r="F40" s="409"/>
      <c r="G40" s="397"/>
      <c r="H40" s="398"/>
    </row>
    <row r="41" spans="1:10" ht="15.75" x14ac:dyDescent="0.25">
      <c r="A41" s="189" t="s">
        <v>57</v>
      </c>
      <c r="B41" s="392" t="str">
        <f>'[7]16 Ультразвук'!A13</f>
        <v>Ультразвуковая терапия</v>
      </c>
      <c r="C41" s="393" t="str">
        <f>$C$17</f>
        <v>процедура</v>
      </c>
      <c r="D41" s="394">
        <f>'[7]Уровень цен'!D30</f>
        <v>3.45</v>
      </c>
      <c r="E41" s="395" t="s">
        <v>22</v>
      </c>
      <c r="F41" s="421"/>
      <c r="G41" s="397">
        <f>'[7]Уровень цен'!E30</f>
        <v>5.0599999999999996</v>
      </c>
      <c r="H41" s="398" t="s">
        <v>22</v>
      </c>
    </row>
    <row r="42" spans="1:10" ht="15.75" x14ac:dyDescent="0.25">
      <c r="A42" s="189"/>
      <c r="B42" s="422" t="str">
        <f>'[7]16 Ультразвук'!J24</f>
        <v>Диклофенак гель 5%</v>
      </c>
      <c r="C42" s="393"/>
      <c r="D42" s="394"/>
      <c r="E42" s="395"/>
      <c r="F42" s="409">
        <f>'[7]16 Ультразвук'!P33</f>
        <v>1.02</v>
      </c>
      <c r="G42" s="397"/>
      <c r="H42" s="398"/>
    </row>
    <row r="43" spans="1:10" ht="15.75" x14ac:dyDescent="0.25">
      <c r="A43" s="189"/>
      <c r="B43" s="422" t="str">
        <f>'[7]16 Ультразвук'!J25</f>
        <v>Гидрокортизон мазь  1%</v>
      </c>
      <c r="C43" s="393"/>
      <c r="D43" s="394"/>
      <c r="E43" s="395"/>
      <c r="F43" s="409">
        <f>'[7]16 Ультразвук'!P34</f>
        <v>1.1100000000000001</v>
      </c>
      <c r="G43" s="397"/>
      <c r="H43" s="398"/>
    </row>
    <row r="44" spans="1:10" ht="15.75" x14ac:dyDescent="0.25">
      <c r="A44" s="95" t="s">
        <v>59</v>
      </c>
      <c r="B44" s="392" t="str">
        <f>'[7]17Тракционная терапг'!A13</f>
        <v xml:space="preserve">Аппаратная тракционная терапия    </v>
      </c>
      <c r="C44" s="393" t="str">
        <f>$C$17</f>
        <v>процедура</v>
      </c>
      <c r="D44" s="394">
        <f>'[7]Уровень цен'!D31</f>
        <v>11.38</v>
      </c>
      <c r="E44" s="395" t="s">
        <v>22</v>
      </c>
      <c r="F44" s="409">
        <f>'[7]17Тракционная терапг'!P30</f>
        <v>0.71</v>
      </c>
      <c r="G44" s="397">
        <f>'[7]Уровень цен'!E31</f>
        <v>17.95</v>
      </c>
      <c r="H44" s="398" t="s">
        <v>22</v>
      </c>
    </row>
    <row r="45" spans="1:10" ht="45" x14ac:dyDescent="0.25">
      <c r="A45" s="189" t="s">
        <v>61</v>
      </c>
      <c r="B45" s="392" t="str">
        <f>'[7]18 Массаж кушетка'!A12</f>
        <v xml:space="preserve">Механический  аппаратный массаж на массажной кушетке,  массажном кресле с локальной  термотерапией         </v>
      </c>
      <c r="C45" s="393" t="str">
        <f>$C$17</f>
        <v>процедура</v>
      </c>
      <c r="D45" s="394">
        <f>'[7]Уровень цен'!D32</f>
        <v>4.93</v>
      </c>
      <c r="E45" s="395" t="s">
        <v>22</v>
      </c>
      <c r="F45" s="409">
        <f>'[7]18 Массаж кушетка'!P29</f>
        <v>0.78</v>
      </c>
      <c r="G45" s="397">
        <f>'[7]Уровень цен'!E32</f>
        <v>7.81</v>
      </c>
      <c r="H45" s="398" t="s">
        <v>22</v>
      </c>
    </row>
    <row r="46" spans="1:10" ht="17.25" customHeight="1" x14ac:dyDescent="0.25">
      <c r="A46" s="189" t="s">
        <v>137</v>
      </c>
      <c r="B46" s="392" t="str">
        <f>'[7]36 Лимфомат'!A13</f>
        <v>Пневмокомпрессионная терапия</v>
      </c>
      <c r="C46" s="393" t="str">
        <f>$C$17</f>
        <v>процедура</v>
      </c>
      <c r="D46" s="394">
        <f>'[7]Уровень цен'!D33+0.75</f>
        <v>4.8</v>
      </c>
      <c r="E46" s="395" t="s">
        <v>22</v>
      </c>
      <c r="F46" s="409">
        <f>'[7]36р'!P30</f>
        <v>0.76</v>
      </c>
      <c r="G46" s="397">
        <f>'[7]Уровень цен'!E33+1.07</f>
        <v>6.8500000000000005</v>
      </c>
      <c r="H46" s="398" t="s">
        <v>22</v>
      </c>
      <c r="I46" s="2"/>
      <c r="J46" s="2"/>
    </row>
    <row r="47" spans="1:10" ht="18.75" customHeight="1" x14ac:dyDescent="0.25">
      <c r="A47" s="189" t="s">
        <v>138</v>
      </c>
      <c r="B47" s="392" t="str">
        <f>'[7]42 Бесконтактный гидромассаж'!A13</f>
        <v>Бесконтактный гидромассаж</v>
      </c>
      <c r="C47" s="393" t="str">
        <f>$C$17</f>
        <v>процедура</v>
      </c>
      <c r="D47" s="394">
        <f>'[7]Уровень цен'!D34</f>
        <v>4.5</v>
      </c>
      <c r="E47" s="395" t="s">
        <v>22</v>
      </c>
      <c r="F47" s="409">
        <f>'[7]42 Бесконтактный гидромассаж'!P27</f>
        <v>0.71</v>
      </c>
      <c r="G47" s="397">
        <f>'[7]Уровень цен'!E34</f>
        <v>9</v>
      </c>
      <c r="H47" s="398" t="s">
        <v>22</v>
      </c>
      <c r="I47" s="2"/>
      <c r="J47" s="2"/>
    </row>
    <row r="48" spans="1:10" ht="20.25" customHeight="1" x14ac:dyDescent="0.25">
      <c r="A48" s="418" t="s">
        <v>63</v>
      </c>
      <c r="B48" s="419" t="s">
        <v>139</v>
      </c>
      <c r="C48" s="393"/>
      <c r="D48" s="394"/>
      <c r="E48" s="395"/>
      <c r="F48" s="409"/>
      <c r="G48" s="397"/>
      <c r="H48" s="398"/>
    </row>
    <row r="49" spans="1:8" ht="15.75" x14ac:dyDescent="0.25">
      <c r="A49" s="189" t="s">
        <v>65</v>
      </c>
      <c r="B49" s="392" t="str">
        <f>'[7]19 Инголяции лек'!A13</f>
        <v>Ингаляции лекарственные</v>
      </c>
      <c r="C49" s="393" t="str">
        <f>$C$17</f>
        <v>процедура</v>
      </c>
      <c r="D49" s="394">
        <f>'[7]Уровень цен'!D36</f>
        <v>1.95</v>
      </c>
      <c r="E49" s="395" t="s">
        <v>22</v>
      </c>
      <c r="F49" s="409"/>
      <c r="G49" s="397">
        <f>'[7]Уровень цен'!E36</f>
        <v>2.75</v>
      </c>
      <c r="H49" s="398" t="s">
        <v>22</v>
      </c>
    </row>
    <row r="50" spans="1:8" ht="15.75" x14ac:dyDescent="0.25">
      <c r="A50" s="189" t="s">
        <v>140</v>
      </c>
      <c r="B50" s="422" t="str">
        <f>'[7]19 Инголяции лек'!J24</f>
        <v>Содосолевой раствор</v>
      </c>
      <c r="C50" s="393"/>
      <c r="D50" s="394"/>
      <c r="E50" s="395"/>
      <c r="F50" s="409">
        <f>'[7]19 Инголяции лек'!P30</f>
        <v>0.56999999999999995</v>
      </c>
      <c r="G50" s="397"/>
      <c r="H50" s="398"/>
    </row>
    <row r="51" spans="1:8" ht="18" customHeight="1" x14ac:dyDescent="0.25">
      <c r="A51" s="189" t="s">
        <v>141</v>
      </c>
      <c r="B51" s="422" t="str">
        <f>'[7]19.1 Инголяции лек '!J24</f>
        <v xml:space="preserve">Эвкалипта настойка </v>
      </c>
      <c r="C51" s="393"/>
      <c r="D51" s="394"/>
      <c r="E51" s="395"/>
      <c r="F51" s="409">
        <f>'[7]19.1 Инголяции лек '!P30</f>
        <v>0.37</v>
      </c>
      <c r="G51" s="397"/>
      <c r="H51" s="398"/>
    </row>
    <row r="52" spans="1:8" ht="15.75" x14ac:dyDescent="0.25">
      <c r="A52" s="95" t="s">
        <v>142</v>
      </c>
      <c r="B52" s="392" t="str">
        <f>'[7]20 Инголяц ультрна'!A14</f>
        <v xml:space="preserve">Ингаляции  ультразвуковые          </v>
      </c>
      <c r="C52" s="393" t="str">
        <f>$C$17</f>
        <v>процедура</v>
      </c>
      <c r="D52" s="394">
        <f>'[7]Уровень цен'!D37</f>
        <v>1.95</v>
      </c>
      <c r="E52" s="395" t="s">
        <v>22</v>
      </c>
      <c r="F52" s="409">
        <f>'[7]20 Инголяц ультрна'!P31</f>
        <v>1.1599999999999999</v>
      </c>
      <c r="G52" s="397">
        <f>'[7]Уровень цен'!E37</f>
        <v>2.75</v>
      </c>
      <c r="H52" s="398" t="s">
        <v>22</v>
      </c>
    </row>
    <row r="53" spans="1:8" ht="15.75" x14ac:dyDescent="0.25">
      <c r="A53" s="189" t="s">
        <v>143</v>
      </c>
      <c r="B53" s="392" t="str">
        <f>'[7]21 Галоинголя '!A13</f>
        <v xml:space="preserve">Галоингаляция     </v>
      </c>
      <c r="C53" s="393" t="str">
        <f>$C$17</f>
        <v>процедура</v>
      </c>
      <c r="D53" s="394">
        <f>'[7]Уровень цен'!D38</f>
        <v>1.95</v>
      </c>
      <c r="E53" s="395" t="s">
        <v>22</v>
      </c>
      <c r="F53" s="409">
        <f>'[7]21 Галоинголя '!P30</f>
        <v>0.36</v>
      </c>
      <c r="G53" s="397">
        <f>'[7]Уровень цен'!E38</f>
        <v>2.75</v>
      </c>
      <c r="H53" s="398" t="s">
        <v>22</v>
      </c>
    </row>
    <row r="54" spans="1:8" ht="18" customHeight="1" x14ac:dyDescent="0.25">
      <c r="A54" s="420">
        <v>42829</v>
      </c>
      <c r="B54" s="392" t="str">
        <f>'[7]38 Аромафитотерапия'!A13</f>
        <v>Аромафитотерапия, аэрофитотерапия (до 7 человек)</v>
      </c>
      <c r="C54" s="393" t="str">
        <f>C53</f>
        <v>процедура</v>
      </c>
      <c r="D54" s="394">
        <f>'[7]38 Аромафитотерапия'!G30</f>
        <v>0.98</v>
      </c>
      <c r="E54" s="395" t="s">
        <v>22</v>
      </c>
      <c r="F54" s="409"/>
      <c r="G54" s="397">
        <f>'[7]38р'!G30</f>
        <v>1.27</v>
      </c>
      <c r="H54" s="398" t="s">
        <v>22</v>
      </c>
    </row>
    <row r="55" spans="1:8" ht="18" customHeight="1" x14ac:dyDescent="0.25">
      <c r="A55" s="420"/>
      <c r="B55" s="422" t="str">
        <f>'[7]38 Аромафитотерапия'!L30</f>
        <v xml:space="preserve"> АФРОДИЗИАК аромакомпозиция масел</v>
      </c>
      <c r="C55" s="393"/>
      <c r="D55" s="394"/>
      <c r="E55" s="395"/>
      <c r="F55" s="409">
        <f>'[7]38 Аромафитотерапия'!P30</f>
        <v>0.59</v>
      </c>
      <c r="G55" s="397"/>
      <c r="H55" s="398"/>
    </row>
    <row r="56" spans="1:8" ht="32.25" customHeight="1" x14ac:dyDescent="0.25">
      <c r="A56" s="420"/>
      <c r="B56" s="422" t="str">
        <f>'[7]38 Аромафитотерапия'!L31</f>
        <v>НОРМАЛИЗАЦИЯ ВЕСА, АРОМАТ ЛЮБВИ аромакомпозиция масел</v>
      </c>
      <c r="C56" s="393"/>
      <c r="D56" s="394"/>
      <c r="E56" s="395"/>
      <c r="F56" s="409">
        <f>'[7]38 Аромафитотерапия'!P31</f>
        <v>0.53</v>
      </c>
      <c r="G56" s="397"/>
      <c r="H56" s="398"/>
    </row>
    <row r="57" spans="1:8" ht="18" customHeight="1" x14ac:dyDescent="0.25">
      <c r="A57" s="420"/>
      <c r="B57" s="422" t="str">
        <f>'[7]38 Аромафитотерапия'!L32</f>
        <v>АНТИСТРЕСС аромакомпозиция масел</v>
      </c>
      <c r="C57" s="393"/>
      <c r="D57" s="394"/>
      <c r="E57" s="395"/>
      <c r="F57" s="409">
        <f>'[7]38 Аромафитотерапия'!P32</f>
        <v>0.51</v>
      </c>
      <c r="G57" s="397"/>
      <c r="H57" s="398"/>
    </row>
    <row r="58" spans="1:8" ht="30.75" customHeight="1" x14ac:dyDescent="0.25">
      <c r="A58" s="420"/>
      <c r="B58" s="422" t="str">
        <f>'[7]38 Аромафитотерапия'!L33</f>
        <v xml:space="preserve">ХВОЙНЫЙ ЛЕС аромакомпозиция масел эфирных натуральных </v>
      </c>
      <c r="C58" s="393"/>
      <c r="D58" s="394"/>
      <c r="E58" s="395"/>
      <c r="F58" s="409">
        <f>'[7]38 Аромафитотерапия'!P33</f>
        <v>0.53</v>
      </c>
      <c r="G58" s="397"/>
      <c r="H58" s="398"/>
    </row>
    <row r="59" spans="1:8" ht="29.25" customHeight="1" x14ac:dyDescent="0.25">
      <c r="A59" s="420"/>
      <c r="B59" s="422" t="str">
        <f>'[7]38 Аромафитотерапия'!L34</f>
        <v>ДЫХАНИЕ+аромакомпозиция масел эфирных натуральных</v>
      </c>
      <c r="C59" s="393"/>
      <c r="D59" s="394"/>
      <c r="E59" s="395"/>
      <c r="F59" s="409">
        <f>'[7]38 Аромафитотерапия'!P34</f>
        <v>0.53</v>
      </c>
      <c r="G59" s="397"/>
      <c r="H59" s="398"/>
    </row>
    <row r="60" spans="1:8" ht="18" customHeight="1" x14ac:dyDescent="0.25">
      <c r="A60" s="420">
        <v>43589</v>
      </c>
      <c r="B60" s="392" t="str">
        <f>'[7]40 галотерапия'!A11</f>
        <v>Галотерапия, камерная спелеотерапия (до 6 человек)</v>
      </c>
      <c r="C60" s="393" t="str">
        <f>C54</f>
        <v>процедура</v>
      </c>
      <c r="D60" s="394">
        <f>'[7]40 галотерапия'!G29</f>
        <v>3.2</v>
      </c>
      <c r="E60" s="395" t="s">
        <v>22</v>
      </c>
      <c r="F60" s="409">
        <f>'[7]40 галотерапия'!O27</f>
        <v>1.91</v>
      </c>
      <c r="G60" s="397">
        <f>'[7]40р галотерапия '!G29</f>
        <v>3.9</v>
      </c>
      <c r="H60" s="398" t="s">
        <v>22</v>
      </c>
    </row>
    <row r="61" spans="1:8" ht="21" customHeight="1" x14ac:dyDescent="0.25">
      <c r="A61" s="418" t="s">
        <v>90</v>
      </c>
      <c r="B61" s="419" t="s">
        <v>144</v>
      </c>
      <c r="C61" s="393"/>
      <c r="D61" s="394"/>
      <c r="E61" s="395"/>
      <c r="F61" s="409"/>
      <c r="G61" s="397"/>
      <c r="H61" s="398"/>
    </row>
    <row r="62" spans="1:8" ht="28.5" customHeight="1" x14ac:dyDescent="0.25">
      <c r="A62" s="189" t="s">
        <v>145</v>
      </c>
      <c r="B62" s="423" t="str">
        <f>'[7]22 Душ'!A13</f>
        <v>Душ (циркулярный, восходящий, горизонтальный)</v>
      </c>
      <c r="C62" s="393" t="str">
        <f>$C$17</f>
        <v>процедура</v>
      </c>
      <c r="D62" s="394">
        <f>'[7]Уровень цен'!D42</f>
        <v>2.2000000000000002</v>
      </c>
      <c r="E62" s="395" t="s">
        <v>22</v>
      </c>
      <c r="F62" s="409">
        <f>'[7]22 Душ'!P30</f>
        <v>1.29</v>
      </c>
      <c r="G62" s="397">
        <f>'[7]Уровень цен'!E42</f>
        <v>2.86</v>
      </c>
      <c r="H62" s="398" t="s">
        <v>22</v>
      </c>
    </row>
    <row r="63" spans="1:8" ht="15.75" x14ac:dyDescent="0.25">
      <c r="A63" s="95" t="s">
        <v>146</v>
      </c>
      <c r="B63" s="423" t="str">
        <f>'[7]23 Подводный душ'!A13</f>
        <v>Подводный душ-массаж</v>
      </c>
      <c r="C63" s="393" t="str">
        <f>$C$17</f>
        <v>процедура</v>
      </c>
      <c r="D63" s="394">
        <f>'[7]Уровень цен'!D43</f>
        <v>8.2799999999999994</v>
      </c>
      <c r="E63" s="395" t="s">
        <v>22</v>
      </c>
      <c r="F63" s="409">
        <f>'[7]23 Подводный душ'!P30</f>
        <v>2.78</v>
      </c>
      <c r="G63" s="397">
        <f>'[7]Уровень цен'!E43</f>
        <v>11.55</v>
      </c>
      <c r="H63" s="398" t="s">
        <v>22</v>
      </c>
    </row>
    <row r="64" spans="1:8" ht="15.75" x14ac:dyDescent="0.25">
      <c r="A64" s="189" t="s">
        <v>147</v>
      </c>
      <c r="B64" s="423" t="str">
        <f>'[7]24 Ванны ароматич'!A13</f>
        <v>Ванны пресные, ароматические</v>
      </c>
      <c r="C64" s="393" t="str">
        <f>$C$17</f>
        <v>процедура</v>
      </c>
      <c r="D64" s="394">
        <f>'[7]Уровень цен'!D44</f>
        <v>2.2000000000000002</v>
      </c>
      <c r="E64" s="395" t="s">
        <v>22</v>
      </c>
      <c r="F64" s="424"/>
      <c r="G64" s="425">
        <f>'[7]Уровень цен'!E44</f>
        <v>3.08</v>
      </c>
      <c r="H64" s="398" t="s">
        <v>22</v>
      </c>
    </row>
    <row r="65" spans="1:8" ht="15.75" x14ac:dyDescent="0.25">
      <c r="A65" s="189"/>
      <c r="B65" s="422" t="str">
        <f>'[7]24 Ванны ароматич'!J25</f>
        <v>Экстракт "Хвойный"</v>
      </c>
      <c r="C65" s="393"/>
      <c r="D65" s="426" t="s">
        <v>148</v>
      </c>
      <c r="E65" s="395"/>
      <c r="F65" s="409">
        <f>'[7]24 Ванны ароматич'!P50</f>
        <v>2.92</v>
      </c>
      <c r="G65" s="397"/>
      <c r="H65" s="395"/>
    </row>
    <row r="66" spans="1:8" ht="15.75" x14ac:dyDescent="0.25">
      <c r="A66" s="189"/>
      <c r="B66" s="423"/>
      <c r="C66" s="393"/>
      <c r="D66" s="427" t="s">
        <v>149</v>
      </c>
      <c r="E66" s="395"/>
      <c r="F66" s="409">
        <f>'[7]24 Ванны ароматич'!P51</f>
        <v>2.73</v>
      </c>
      <c r="G66" s="397"/>
      <c r="H66" s="395"/>
    </row>
    <row r="67" spans="1:8" ht="32.1" customHeight="1" x14ac:dyDescent="0.25">
      <c r="A67" s="189"/>
      <c r="B67" s="422" t="str">
        <f>'[7]24 Ванны ароматич'!L52</f>
        <v>Масло эфирное натуральное Бергамот, Розмарин, Грейпфрут, БАННЫЙ ДЕНЬ, Лаванда</v>
      </c>
      <c r="C67" s="393"/>
      <c r="D67" s="427"/>
      <c r="E67" s="395"/>
      <c r="F67" s="409">
        <f>'[7]24 Ванны ароматич'!P52</f>
        <v>2.79</v>
      </c>
      <c r="G67" s="397"/>
      <c r="H67" s="395"/>
    </row>
    <row r="68" spans="1:8" ht="20.100000000000001" customHeight="1" x14ac:dyDescent="0.25">
      <c r="A68" s="189"/>
      <c r="B68" s="428" t="str">
        <f>'[7]24 Ванны ароматич'!L53</f>
        <v>Масло эфирное натуральное Герань</v>
      </c>
      <c r="C68" s="393"/>
      <c r="D68" s="427"/>
      <c r="E68" s="395"/>
      <c r="F68" s="409">
        <f>'[7]24 Ванны ароматич'!P53</f>
        <v>2.96</v>
      </c>
      <c r="G68" s="397"/>
      <c r="H68" s="395"/>
    </row>
    <row r="69" spans="1:8" ht="20.100000000000001" customHeight="1" x14ac:dyDescent="0.25">
      <c r="A69" s="189"/>
      <c r="B69" s="428" t="str">
        <f>'[7]24 Ванны ароматич'!L54</f>
        <v xml:space="preserve">Масло эфирное натуральное Иланг-иланг </v>
      </c>
      <c r="C69" s="393"/>
      <c r="D69" s="427"/>
      <c r="E69" s="395"/>
      <c r="F69" s="409">
        <f>'[7]24 Ванны ароматич'!P54</f>
        <v>2.89</v>
      </c>
      <c r="G69" s="397"/>
      <c r="H69" s="395"/>
    </row>
    <row r="70" spans="1:8" ht="20.100000000000001" customHeight="1" x14ac:dyDescent="0.25">
      <c r="A70" s="189"/>
      <c r="B70" s="428" t="str">
        <f>'[7]24 Ванны ароматич'!L55</f>
        <v xml:space="preserve">Масло эфирное натуральное  Мандарин, Пихта </v>
      </c>
      <c r="C70" s="393"/>
      <c r="D70" s="427"/>
      <c r="E70" s="395"/>
      <c r="F70" s="409">
        <f>'[7]24 Ванны ароматич'!P55</f>
        <v>2.76</v>
      </c>
      <c r="G70" s="397"/>
      <c r="H70" s="395"/>
    </row>
    <row r="71" spans="1:8" ht="20.100000000000001" customHeight="1" x14ac:dyDescent="0.25">
      <c r="A71" s="189"/>
      <c r="B71" s="428" t="str">
        <f>'[7]24 Ванны ароматич'!L56</f>
        <v>Масло эфирное натуральное Апельсин, Сосна</v>
      </c>
      <c r="C71" s="393"/>
      <c r="D71" s="427"/>
      <c r="E71" s="395"/>
      <c r="F71" s="409">
        <f>'[7]24 Ванны ароматич'!P56</f>
        <v>2.71</v>
      </c>
      <c r="G71" s="397"/>
      <c r="H71" s="395"/>
    </row>
    <row r="72" spans="1:8" ht="20.100000000000001" customHeight="1" x14ac:dyDescent="0.25">
      <c r="A72" s="189"/>
      <c r="B72" s="428" t="str">
        <f>'[7]24 Ванны ароматич'!L57</f>
        <v xml:space="preserve">Масло эфирное натуральное Каяпут </v>
      </c>
      <c r="C72" s="393"/>
      <c r="D72" s="427"/>
      <c r="E72" s="395"/>
      <c r="F72" s="409">
        <f>'[7]24 Ванны ароматич'!P57</f>
        <v>2.78</v>
      </c>
      <c r="G72" s="397"/>
      <c r="H72" s="395"/>
    </row>
    <row r="73" spans="1:8" ht="20.100000000000001" customHeight="1" x14ac:dyDescent="0.25">
      <c r="A73" s="189"/>
      <c r="B73" s="428" t="str">
        <f>'[7]24 Ванны ароматич'!L58</f>
        <v xml:space="preserve">Масло эфирное натуральное Кипарис </v>
      </c>
      <c r="C73" s="393"/>
      <c r="D73" s="427"/>
      <c r="E73" s="395"/>
      <c r="F73" s="409">
        <f>'[7]24 Ванны ароматич'!P58</f>
        <v>2.87</v>
      </c>
      <c r="G73" s="397"/>
      <c r="H73" s="395"/>
    </row>
    <row r="74" spans="1:8" ht="20.100000000000001" customHeight="1" x14ac:dyDescent="0.25">
      <c r="A74" s="189"/>
      <c r="B74" s="428" t="str">
        <f>'[7]24 Ванны ароматич'!L59</f>
        <v>Масло эфирное натуральное Ладан</v>
      </c>
      <c r="C74" s="393"/>
      <c r="D74" s="427"/>
      <c r="E74" s="395"/>
      <c r="F74" s="409">
        <f>'[7]24 Ванны ароматич'!P59</f>
        <v>3.32</v>
      </c>
      <c r="G74" s="397"/>
      <c r="H74" s="395"/>
    </row>
    <row r="75" spans="1:8" ht="20.100000000000001" customHeight="1" x14ac:dyDescent="0.25">
      <c r="A75" s="189"/>
      <c r="B75" s="428" t="str">
        <f>'[7]24 Ванны ароматич'!L60</f>
        <v>Масло эфирное натуральное Можжевельник</v>
      </c>
      <c r="C75" s="393"/>
      <c r="D75" s="427"/>
      <c r="E75" s="395"/>
      <c r="F75" s="409">
        <f>'[7]24 Ванны ароматич'!P60</f>
        <v>2.76</v>
      </c>
      <c r="G75" s="397"/>
      <c r="H75" s="395"/>
    </row>
    <row r="76" spans="1:8" ht="20.100000000000001" customHeight="1" x14ac:dyDescent="0.25">
      <c r="A76" s="189"/>
      <c r="B76" s="428" t="str">
        <f>'[7]24 Ванны ароматич'!L61</f>
        <v>Масло эфирное натуральное Мускатный шалфей</v>
      </c>
      <c r="C76" s="393"/>
      <c r="D76" s="427"/>
      <c r="E76" s="395"/>
      <c r="F76" s="409">
        <f>'[7]24 Ванны ароматич'!P61</f>
        <v>3.01</v>
      </c>
      <c r="G76" s="397"/>
      <c r="H76" s="395"/>
    </row>
    <row r="77" spans="1:8" ht="20.100000000000001" customHeight="1" x14ac:dyDescent="0.25">
      <c r="A77" s="189"/>
      <c r="B77" s="428" t="str">
        <f>'[7]24 Ванны ароматич'!L62</f>
        <v>Масло эфирное натуральное МЯТА ПЕРЕЧНАЯ</v>
      </c>
      <c r="C77" s="393"/>
      <c r="D77" s="427"/>
      <c r="E77" s="395"/>
      <c r="F77" s="409">
        <f>'[7]24 Ванны ароматич'!P62</f>
        <v>2.85</v>
      </c>
      <c r="G77" s="397"/>
      <c r="H77" s="395"/>
    </row>
    <row r="78" spans="1:8" ht="20.100000000000001" customHeight="1" x14ac:dyDescent="0.25">
      <c r="A78" s="189"/>
      <c r="B78" s="428" t="str">
        <f>'[7]24 Ванны ароматич'!L63</f>
        <v xml:space="preserve">Масло эфирное натуральное Пальмароза </v>
      </c>
      <c r="C78" s="393"/>
      <c r="D78" s="427"/>
      <c r="E78" s="395"/>
      <c r="F78" s="409">
        <f>'[7]24 Ванны ароматич'!P63</f>
        <v>2.87</v>
      </c>
      <c r="G78" s="397"/>
      <c r="H78" s="395"/>
    </row>
    <row r="79" spans="1:8" ht="20.100000000000001" customHeight="1" x14ac:dyDescent="0.25">
      <c r="A79" s="189"/>
      <c r="B79" s="428" t="str">
        <f>'[7]24 Ванны ароматич'!L64</f>
        <v>Масло эфирное натуральное Эвкалипт</v>
      </c>
      <c r="C79" s="393"/>
      <c r="D79" s="427"/>
      <c r="E79" s="395"/>
      <c r="F79" s="409">
        <f>'[7]24 Ванны ароматич'!P64</f>
        <v>2.78</v>
      </c>
      <c r="G79" s="397"/>
      <c r="H79" s="395"/>
    </row>
    <row r="80" spans="1:8" ht="20.100000000000001" customHeight="1" x14ac:dyDescent="0.25">
      <c r="A80" s="189"/>
      <c r="B80" s="428" t="str">
        <f>'[7]24 Ванны ароматич'!L65</f>
        <v>Масло эфирное натуральное Лемонграсс, Лимон</v>
      </c>
      <c r="C80" s="393"/>
      <c r="D80" s="427"/>
      <c r="E80" s="395"/>
      <c r="F80" s="409">
        <f>'[7]24 Ванны ароматич'!P65</f>
        <v>2.75</v>
      </c>
      <c r="G80" s="397"/>
      <c r="H80" s="395"/>
    </row>
    <row r="81" spans="1:10" ht="20.100000000000001" customHeight="1" x14ac:dyDescent="0.25">
      <c r="A81" s="189"/>
      <c r="B81" s="428" t="str">
        <f>'[7]24 Ванны ароматич'!L66</f>
        <v>Масло эфирное натуральное Жасмин</v>
      </c>
      <c r="C81" s="393"/>
      <c r="D81" s="427"/>
      <c r="E81" s="395"/>
      <c r="F81" s="409">
        <f>'[7]24 Ванны ароматич'!P66</f>
        <v>3.11</v>
      </c>
      <c r="G81" s="397"/>
      <c r="H81" s="395"/>
    </row>
    <row r="82" spans="1:10" ht="20.100000000000001" customHeight="1" x14ac:dyDescent="0.25">
      <c r="A82" s="189"/>
      <c r="B82" s="428" t="str">
        <f>'[7]24 Ванны ароматич'!L67</f>
        <v>Масло эфирное натуральное Фенхель</v>
      </c>
      <c r="C82" s="393"/>
      <c r="D82" s="427"/>
      <c r="E82" s="395"/>
      <c r="F82" s="409">
        <f>'[7]24 Ванны ароматич'!P67</f>
        <v>2.92</v>
      </c>
      <c r="G82" s="397"/>
      <c r="H82" s="395"/>
    </row>
    <row r="83" spans="1:10" ht="20.100000000000001" customHeight="1" x14ac:dyDescent="0.25">
      <c r="A83" s="189"/>
      <c r="B83" s="428" t="str">
        <f>'[7]24 Ванны ароматич'!L68</f>
        <v>Масло эфирное натуральное Чайное дерево</v>
      </c>
      <c r="C83" s="393"/>
      <c r="D83" s="427"/>
      <c r="E83" s="395"/>
      <c r="F83" s="409">
        <f>'[7]24 Ванны ароматич'!P68</f>
        <v>2.82</v>
      </c>
      <c r="G83" s="397"/>
      <c r="H83" s="395"/>
    </row>
    <row r="84" spans="1:10" ht="20.100000000000001" customHeight="1" x14ac:dyDescent="0.25">
      <c r="A84" s="189"/>
      <c r="B84" s="428" t="str">
        <f>'[7]24 Ванны ароматич'!L69</f>
        <v>Масло эфирное натуральное Петит грейн</v>
      </c>
      <c r="C84" s="393"/>
      <c r="D84" s="427"/>
      <c r="E84" s="395"/>
      <c r="F84" s="409">
        <f>'[7]24 Ванны ароматич'!P69</f>
        <v>3.09</v>
      </c>
      <c r="G84" s="397"/>
      <c r="H84" s="395"/>
    </row>
    <row r="85" spans="1:10" ht="21" customHeight="1" x14ac:dyDescent="0.25">
      <c r="A85" s="189"/>
      <c r="B85" s="428" t="str">
        <f>'[7]24 Ванны ароматич'!L70</f>
        <v>Масло эфирное натуральное Ель</v>
      </c>
      <c r="C85" s="393"/>
      <c r="D85" s="427"/>
      <c r="E85" s="395"/>
      <c r="F85" s="409">
        <f>'[7]24 Ванны ароматич'!P70</f>
        <v>2.83</v>
      </c>
      <c r="G85" s="397"/>
      <c r="H85" s="395"/>
    </row>
    <row r="86" spans="1:10" ht="16.5" customHeight="1" x14ac:dyDescent="0.25">
      <c r="A86" s="189"/>
      <c r="B86" s="428" t="str">
        <f>'[7]24 Ванны ароматич'!L71</f>
        <v>Масло эфирное натуральное Мелисса</v>
      </c>
      <c r="C86" s="393"/>
      <c r="D86" s="427"/>
      <c r="E86" s="395"/>
      <c r="F86" s="409">
        <f>'[7]24 Ванны ароматич'!P71</f>
        <v>2.84</v>
      </c>
      <c r="G86" s="397"/>
      <c r="H86" s="395"/>
    </row>
    <row r="87" spans="1:10" ht="21" customHeight="1" x14ac:dyDescent="0.25">
      <c r="A87" s="189"/>
      <c r="B87" s="428" t="str">
        <f>'[7]24 Ванны ароматич'!L72</f>
        <v>Масло эфирное натуральное Пачули</v>
      </c>
      <c r="C87" s="393"/>
      <c r="D87" s="427"/>
      <c r="E87" s="395"/>
      <c r="F87" s="409">
        <f>'[7]24 Ванны ароматич'!P72</f>
        <v>2.95</v>
      </c>
      <c r="G87" s="397"/>
      <c r="H87" s="395"/>
    </row>
    <row r="88" spans="1:10" ht="15.75" x14ac:dyDescent="0.25">
      <c r="A88" s="95" t="s">
        <v>150</v>
      </c>
      <c r="B88" s="423" t="str">
        <f>'[7]25 Ванны вихрев'!A13</f>
        <v>Ванны выхревые, вибрационные</v>
      </c>
      <c r="C88" s="393" t="str">
        <f>$C$17</f>
        <v>процедура</v>
      </c>
      <c r="D88" s="394">
        <f>'[7]Уровень цен'!D45</f>
        <v>3.28</v>
      </c>
      <c r="E88" s="395" t="s">
        <v>22</v>
      </c>
      <c r="F88" s="409">
        <f>'[7]25 Ванны вихрев'!P30</f>
        <v>2.5299999999999998</v>
      </c>
      <c r="G88" s="397">
        <f>'[7]Уровень цен'!E45</f>
        <v>4.41</v>
      </c>
      <c r="H88" s="398" t="s">
        <v>22</v>
      </c>
    </row>
    <row r="89" spans="1:10" ht="15.75" x14ac:dyDescent="0.25">
      <c r="A89" s="189" t="s">
        <v>151</v>
      </c>
      <c r="B89" s="423" t="str">
        <f>'[7]26 Ванны жем'!A13</f>
        <v xml:space="preserve">Ванны жемчужные       </v>
      </c>
      <c r="C89" s="393" t="str">
        <f>$C$17</f>
        <v>процедура</v>
      </c>
      <c r="D89" s="394">
        <f>'[7]Уровень цен'!D46</f>
        <v>3.28</v>
      </c>
      <c r="E89" s="395" t="s">
        <v>22</v>
      </c>
      <c r="F89" s="409">
        <f>'[7]26 Ванны жем'!P30</f>
        <v>2.5299999999999998</v>
      </c>
      <c r="G89" s="397">
        <f>'[7]Уровень цен'!E46</f>
        <v>4.41</v>
      </c>
      <c r="H89" s="398" t="s">
        <v>22</v>
      </c>
    </row>
    <row r="90" spans="1:10" ht="15.75" x14ac:dyDescent="0.25">
      <c r="A90" s="189" t="s">
        <v>152</v>
      </c>
      <c r="B90" s="423" t="str">
        <f>'[7]39 душ-шарко'!A12</f>
        <v>Душ струевой, контрастный</v>
      </c>
      <c r="C90" s="393" t="str">
        <f>$C$17</f>
        <v>процедура</v>
      </c>
      <c r="D90" s="394">
        <f>'[7]39 душ-шарко'!G27</f>
        <v>3.8</v>
      </c>
      <c r="E90" s="395" t="s">
        <v>22</v>
      </c>
      <c r="F90" s="409">
        <f>'[7]39 душ-шарко'!O28</f>
        <v>1.29</v>
      </c>
      <c r="G90" s="397">
        <f>'[7]39 рдуш-шарко'!G27</f>
        <v>5</v>
      </c>
      <c r="H90" s="398" t="s">
        <v>22</v>
      </c>
      <c r="I90" s="2"/>
      <c r="J90" s="2"/>
    </row>
    <row r="91" spans="1:10" ht="21" customHeight="1" x14ac:dyDescent="0.25">
      <c r="A91" s="418" t="s">
        <v>153</v>
      </c>
      <c r="B91" s="419" t="s">
        <v>154</v>
      </c>
      <c r="C91" s="393"/>
      <c r="D91" s="394"/>
      <c r="E91" s="395"/>
      <c r="F91" s="409"/>
      <c r="G91" s="397"/>
      <c r="H91" s="398"/>
    </row>
    <row r="92" spans="1:10" ht="30" x14ac:dyDescent="0.25">
      <c r="A92" s="189" t="s">
        <v>155</v>
      </c>
      <c r="B92" s="423" t="str">
        <f>'[7]27 Ванны минерал'!A13</f>
        <v xml:space="preserve">Ванны минеральные   (хлоридные, натриевые, йодобромные, бишофитные и другие минералы)    </v>
      </c>
      <c r="C92" s="393" t="str">
        <f>$C$17</f>
        <v>процедура</v>
      </c>
      <c r="D92" s="394">
        <f>'[7]Уровень цен'!D49</f>
        <v>3.29</v>
      </c>
      <c r="E92" s="395" t="s">
        <v>22</v>
      </c>
      <c r="F92" s="409">
        <f>'[7]27 Ванны минерал'!P30</f>
        <v>3.93</v>
      </c>
      <c r="G92" s="397">
        <f>'[7]Уровень цен'!E49</f>
        <v>4.42</v>
      </c>
      <c r="H92" s="398" t="s">
        <v>22</v>
      </c>
    </row>
    <row r="93" spans="1:10" ht="15.75" x14ac:dyDescent="0.25">
      <c r="A93" s="95" t="s">
        <v>156</v>
      </c>
      <c r="B93" s="423" t="str">
        <f>'[7]28 Мин-жем ванны'!A13</f>
        <v xml:space="preserve">Минерально-жемчужные  ванны      </v>
      </c>
      <c r="C93" s="393" t="str">
        <f>$C$17</f>
        <v>процедура</v>
      </c>
      <c r="D93" s="394">
        <f>'[7]Уровень цен'!D50</f>
        <v>4.18</v>
      </c>
      <c r="E93" s="395" t="s">
        <v>22</v>
      </c>
      <c r="F93" s="409">
        <f>'[7]28 Мин-жем ванны'!P30</f>
        <v>3.93</v>
      </c>
      <c r="G93" s="397">
        <f>'[7]Уровень цен'!E50</f>
        <v>5.84</v>
      </c>
      <c r="H93" s="398" t="s">
        <v>22</v>
      </c>
    </row>
    <row r="94" spans="1:10" ht="15.75" x14ac:dyDescent="0.25">
      <c r="A94" s="189" t="s">
        <v>157</v>
      </c>
      <c r="B94" s="423" t="str">
        <f>'[7]29 Лекрств ванны'!A13</f>
        <v xml:space="preserve">Лекарственные ванны,  смешанные ванны  </v>
      </c>
      <c r="C94" s="393" t="str">
        <f>$C$17</f>
        <v>процедура</v>
      </c>
      <c r="D94" s="394">
        <f>'[7]Уровень цен'!D51</f>
        <v>4.18</v>
      </c>
      <c r="E94" s="395" t="s">
        <v>22</v>
      </c>
      <c r="F94" s="421"/>
      <c r="G94" s="397">
        <f>'[7]Уровень цен'!E51</f>
        <v>6.05</v>
      </c>
      <c r="H94" s="398" t="s">
        <v>22</v>
      </c>
    </row>
    <row r="95" spans="1:10" ht="15.75" hidden="1" x14ac:dyDescent="0.25">
      <c r="A95" s="189"/>
      <c r="B95" s="422" t="str">
        <f>'[7]29 Лекрств ванны'!J25</f>
        <v>"Скипофит" "Желтый" скипидарный раствор</v>
      </c>
      <c r="C95" s="393"/>
      <c r="D95" s="429"/>
      <c r="E95" s="430"/>
      <c r="F95" s="431">
        <f>'[7]29 Лекрств ванны'!P60</f>
        <v>4.42</v>
      </c>
      <c r="G95" s="432"/>
      <c r="H95" s="433"/>
    </row>
    <row r="96" spans="1:10" ht="15.75" hidden="1" x14ac:dyDescent="0.25">
      <c r="A96" s="189"/>
      <c r="B96" s="422" t="str">
        <f>'[7]29 Лекрств ванны'!J26</f>
        <v>Экстракт грязей лечебных сапропелевых</v>
      </c>
      <c r="C96" s="393"/>
      <c r="D96" s="426" t="s">
        <v>148</v>
      </c>
      <c r="E96" s="395"/>
      <c r="F96" s="409">
        <f>'[7]29 Лекрств ванны'!P60</f>
        <v>4.42</v>
      </c>
      <c r="G96" s="397"/>
      <c r="H96" s="398"/>
    </row>
    <row r="97" spans="1:8" ht="15.75" hidden="1" x14ac:dyDescent="0.25">
      <c r="A97" s="189"/>
      <c r="B97" s="423"/>
      <c r="C97" s="393"/>
      <c r="D97" s="427" t="s">
        <v>149</v>
      </c>
      <c r="E97" s="395"/>
      <c r="F97" s="409">
        <f>'[7]29 Лекрств ванны'!P61</f>
        <v>3.52</v>
      </c>
      <c r="G97" s="397"/>
      <c r="H97" s="398"/>
    </row>
    <row r="98" spans="1:8" ht="31.5" customHeight="1" x14ac:dyDescent="0.25">
      <c r="A98" s="189"/>
      <c r="B98" s="422" t="str">
        <f>'[7]29 Лекрств ванны'!J28</f>
        <v>Соль морская с эфирным маслом "Иланг-иланг" и натуральным растительным экстрактом "Алоэ"</v>
      </c>
      <c r="C98" s="401"/>
      <c r="D98" s="427"/>
      <c r="E98" s="395"/>
      <c r="F98" s="409">
        <f>'[7]29 Лекрств ванны'!P62</f>
        <v>4.17</v>
      </c>
      <c r="G98" s="397"/>
      <c r="H98" s="398"/>
    </row>
    <row r="99" spans="1:8" ht="21.75" customHeight="1" x14ac:dyDescent="0.25">
      <c r="A99" s="189"/>
      <c r="B99" s="422" t="str">
        <f>'[7]29 Лекрств ванны'!J29</f>
        <v>Соль морская сероводородная</v>
      </c>
      <c r="C99" s="393"/>
      <c r="D99" s="427"/>
      <c r="E99" s="395"/>
      <c r="F99" s="409">
        <f>'[7]29 Лекрств ванны'!P63</f>
        <v>4.5999999999999996</v>
      </c>
      <c r="G99" s="397"/>
      <c r="H99" s="398"/>
    </row>
    <row r="100" spans="1:8" ht="32.25" customHeight="1" x14ac:dyDescent="0.25">
      <c r="A100" s="189"/>
      <c r="B100" s="422" t="str">
        <f>'[7]29 Лекрств ванны'!J30</f>
        <v>Соль морская:сухое молоко, экстракт меда и эфирное масло корицы "Рецепт Клеопатры"</v>
      </c>
      <c r="C100" s="393"/>
      <c r="D100" s="427"/>
      <c r="E100" s="395"/>
      <c r="F100" s="409">
        <f>'[7]29 Лекрств ванны'!P64</f>
        <v>4.66</v>
      </c>
      <c r="G100" s="397"/>
      <c r="H100" s="398"/>
    </row>
    <row r="101" spans="1:8" ht="19.5" customHeight="1" x14ac:dyDescent="0.25">
      <c r="A101" s="189"/>
      <c r="B101" s="422" t="str">
        <f>'[7]29 Лекрств ванны'!J31</f>
        <v>Соль морская: горький шоколад</v>
      </c>
      <c r="C101" s="393"/>
      <c r="D101" s="427"/>
      <c r="E101" s="395"/>
      <c r="F101" s="409">
        <f>'[7]29 Лекрств ванны'!P65</f>
        <v>5.6</v>
      </c>
      <c r="G101" s="397"/>
      <c r="H101" s="398"/>
    </row>
    <row r="102" spans="1:8" ht="16.5" customHeight="1" x14ac:dyDescent="0.25">
      <c r="A102" s="189"/>
      <c r="B102" s="422" t="str">
        <f>'[7]29 Лекрств ванны'!J32</f>
        <v>Соль морская: молочный шоколад</v>
      </c>
      <c r="C102" s="393"/>
      <c r="D102" s="427"/>
      <c r="E102" s="395"/>
      <c r="F102" s="409">
        <f>'[7]29 Лекрств ванны'!P66</f>
        <v>5.6</v>
      </c>
      <c r="G102" s="397"/>
      <c r="H102" s="398"/>
    </row>
    <row r="103" spans="1:8" ht="21.75" customHeight="1" x14ac:dyDescent="0.25">
      <c r="A103" s="189"/>
      <c r="B103" s="428" t="str">
        <f>'[7]29 Лекрств ванны'!J33</f>
        <v>Соль древнего моря "Бишофит" с ионами серебра</v>
      </c>
      <c r="C103" s="393"/>
      <c r="D103" s="427"/>
      <c r="E103" s="395"/>
      <c r="F103" s="409">
        <f>'[7]29 Лекрств ванны'!P67</f>
        <v>5.56</v>
      </c>
      <c r="G103" s="397"/>
      <c r="H103" s="398"/>
    </row>
    <row r="104" spans="1:8" ht="33" customHeight="1" x14ac:dyDescent="0.25">
      <c r="A104" s="189"/>
      <c r="B104" s="428" t="str">
        <f>'[7]29 Лекрств ванны'!J38</f>
        <v>Соль морская для ванн с эфирным маслом МОЖЖЕВЕЛЬНИКА и пеной</v>
      </c>
      <c r="C104" s="393"/>
      <c r="D104" s="427"/>
      <c r="E104" s="395"/>
      <c r="F104" s="409">
        <f>'[7]29 Лекрств ванны'!P72</f>
        <v>3.47</v>
      </c>
      <c r="G104" s="397"/>
      <c r="H104" s="398"/>
    </row>
    <row r="105" spans="1:8" ht="33" customHeight="1" x14ac:dyDescent="0.25">
      <c r="A105" s="189"/>
      <c r="B105" s="428" t="str">
        <f>'[7]29 Лекрств ванны'!L77</f>
        <v>Соль морская д/в с растительным экстрактом МОЖЖЕВЕЛЬНИКА</v>
      </c>
      <c r="C105" s="393"/>
      <c r="D105" s="427"/>
      <c r="E105" s="395"/>
      <c r="F105" s="409">
        <f>'[7]29 Лекрств ванны'!P77</f>
        <v>3.95</v>
      </c>
      <c r="G105" s="397"/>
      <c r="H105" s="398"/>
    </row>
    <row r="106" spans="1:8" ht="30.75" customHeight="1" x14ac:dyDescent="0.25">
      <c r="A106" s="189"/>
      <c r="B106" s="428" t="str">
        <f>'[7]29 Лекрств ванны'!J39</f>
        <v xml:space="preserve">Комплекс для принятия ванн и растираний "Нафталанская нефть" </v>
      </c>
      <c r="C106" s="393"/>
      <c r="D106" s="427"/>
      <c r="E106" s="395"/>
      <c r="F106" s="409">
        <f>'[7]29 Лекрств ванны'!P73</f>
        <v>8.84</v>
      </c>
      <c r="G106" s="397"/>
      <c r="H106" s="398"/>
    </row>
    <row r="107" spans="1:8" ht="19.5" customHeight="1" x14ac:dyDescent="0.25">
      <c r="A107" s="189"/>
      <c r="B107" s="428" t="str">
        <f>'[7]29 Лекрств ванны'!J41</f>
        <v>Жидкий концентрат для ванн "КОНСКИЙ КАШТАН"</v>
      </c>
      <c r="C107" s="393"/>
      <c r="D107" s="427"/>
      <c r="E107" s="395"/>
      <c r="F107" s="409">
        <f>'[7]29 Лекрств ванны'!P75</f>
        <v>3.42</v>
      </c>
      <c r="G107" s="397"/>
      <c r="H107" s="398"/>
    </row>
    <row r="108" spans="1:8" ht="21.75" customHeight="1" x14ac:dyDescent="0.25">
      <c r="A108" s="189"/>
      <c r="B108" s="428" t="str">
        <f>'[7]29 Лекрств ванны'!J42</f>
        <v>Жидкий концентрат для ванн "РОЗМАРИН"</v>
      </c>
      <c r="C108" s="393"/>
      <c r="D108" s="427"/>
      <c r="E108" s="395"/>
      <c r="F108" s="409">
        <f>'[7]29 Лекрств ванны'!P76</f>
        <v>3.42</v>
      </c>
      <c r="G108" s="397"/>
      <c r="H108" s="398"/>
    </row>
    <row r="109" spans="1:8" ht="30.75" customHeight="1" x14ac:dyDescent="0.25">
      <c r="A109" s="189"/>
      <c r="B109" s="428" t="str">
        <f>'[7]29 Лекрств ванны'!J40</f>
        <v>Соль  древнего моря (бишофит) НАТУРАЛЬНАЯ для ванн (сухая)</v>
      </c>
      <c r="C109" s="393"/>
      <c r="D109" s="427"/>
      <c r="E109" s="395"/>
      <c r="F109" s="409">
        <f>'[7]29 Лекрств ванны'!P74</f>
        <v>4.5199999999999996</v>
      </c>
      <c r="G109" s="397"/>
      <c r="H109" s="398"/>
    </row>
    <row r="110" spans="1:8" ht="20.25" customHeight="1" x14ac:dyDescent="0.25">
      <c r="A110" s="189"/>
      <c r="B110" s="422" t="str">
        <f>'[7]29 Лекрств ванны'!J34</f>
        <v>Соль морская д/в ЙОДО-БРОМНАЯ</v>
      </c>
      <c r="C110" s="393"/>
      <c r="D110" s="427"/>
      <c r="E110" s="395"/>
      <c r="F110" s="409">
        <f>'[7]29 Лекрств ванны'!P68</f>
        <v>4</v>
      </c>
      <c r="G110" s="397"/>
      <c r="H110" s="398"/>
    </row>
    <row r="111" spans="1:8" ht="30.75" customHeight="1" x14ac:dyDescent="0.25">
      <c r="A111" s="189"/>
      <c r="B111" s="422" t="str">
        <f>'[7]29 Лекрств ванны'!J44</f>
        <v>Соль морская д/ванн с растительным экстрактом ЭХИНАЦЕИ ПУРПУРНОЙ</v>
      </c>
      <c r="C111" s="401"/>
      <c r="D111" s="427"/>
      <c r="E111" s="395"/>
      <c r="F111" s="409">
        <f>'[7]29 Лекрств ванны'!P78</f>
        <v>3.95</v>
      </c>
      <c r="G111" s="397"/>
      <c r="H111" s="398"/>
    </row>
    <row r="112" spans="1:8" ht="30.75" customHeight="1" x14ac:dyDescent="0.25">
      <c r="A112" s="189"/>
      <c r="B112" s="422" t="str">
        <f>'[7]29 Лекрств ванны'!J45</f>
        <v>Соль морская д/ванн с эфирным маслом ЛАВАНДЫ и растительным экстрактом ФИАЛКИ</v>
      </c>
      <c r="C112" s="401"/>
      <c r="D112" s="427"/>
      <c r="E112" s="395"/>
      <c r="F112" s="409">
        <f>'[7]29 Лекрств ванны'!P79</f>
        <v>4.17</v>
      </c>
      <c r="G112" s="397"/>
      <c r="H112" s="398"/>
    </row>
    <row r="113" spans="1:8" ht="30.75" customHeight="1" x14ac:dyDescent="0.25">
      <c r="A113" s="189"/>
      <c r="B113" s="422" t="str">
        <f>'[7]29 Лекрств ванны'!J46</f>
        <v>Раствор д/приготовления ванн с экстрактом пант д/женщин</v>
      </c>
      <c r="C113" s="401"/>
      <c r="D113" s="427"/>
      <c r="E113" s="395"/>
      <c r="F113" s="409">
        <f>'[7]29 Лекрств ванны'!P80</f>
        <v>12.1</v>
      </c>
      <c r="G113" s="397"/>
      <c r="H113" s="398"/>
    </row>
    <row r="114" spans="1:8" ht="30.75" customHeight="1" x14ac:dyDescent="0.25">
      <c r="A114" s="189"/>
      <c r="B114" s="422" t="str">
        <f>'[7]29 Лекрств ванны'!J47</f>
        <v>Раствор д/приготовления ванн с экстрактом пант д/мужчин</v>
      </c>
      <c r="C114" s="401"/>
      <c r="D114" s="427"/>
      <c r="E114" s="395"/>
      <c r="F114" s="409">
        <f>'[7]29 Лекрств ванны'!P81</f>
        <v>12.1</v>
      </c>
      <c r="G114" s="397"/>
      <c r="H114" s="398"/>
    </row>
    <row r="115" spans="1:8" ht="60.75" customHeight="1" x14ac:dyDescent="0.25">
      <c r="A115" s="189"/>
      <c r="B115" s="428" t="str">
        <f>'[7]29 Лекрств ванны'!L82</f>
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</c>
      <c r="C115" s="401"/>
      <c r="D115" s="427"/>
      <c r="E115" s="395"/>
      <c r="F115" s="409">
        <f>'[7]29 Лекрств ванны'!P82</f>
        <v>4.91</v>
      </c>
      <c r="G115" s="397"/>
      <c r="H115" s="398"/>
    </row>
    <row r="116" spans="1:8" ht="51" customHeight="1" x14ac:dyDescent="0.25">
      <c r="A116" s="189"/>
      <c r="B116" s="428" t="str">
        <f>'[7]29 Лекрств ванны'!L83</f>
        <v xml:space="preserve">"Скипофит" "Живица" мультиактивный экстракт на основе "Скипофит" "Белая" скипидарная эмульсия для ванн с экстрактом целебных трав </v>
      </c>
      <c r="C116" s="401"/>
      <c r="D116" s="427"/>
      <c r="E116" s="395"/>
      <c r="F116" s="409">
        <f>'[7]29 Лекрств ванны'!P83</f>
        <v>4.91</v>
      </c>
      <c r="G116" s="397"/>
      <c r="H116" s="398"/>
    </row>
    <row r="117" spans="1:8" ht="49.5" customHeight="1" x14ac:dyDescent="0.25">
      <c r="A117" s="189"/>
      <c r="B117" s="428" t="str">
        <f>'[7]29 Лекрств ванны'!L86</f>
        <v xml:space="preserve">"Скипофит""Движение" на основе "Скипофит" "Белая" скипидарная эмульсия для ванн с экстрактом целебных трав </v>
      </c>
      <c r="C117" s="401"/>
      <c r="D117" s="427"/>
      <c r="E117" s="395"/>
      <c r="F117" s="409">
        <f>'[7]29 Лекрств ванны'!P86</f>
        <v>4.93</v>
      </c>
      <c r="G117" s="397"/>
      <c r="H117" s="398"/>
    </row>
    <row r="118" spans="1:8" ht="45" customHeight="1" x14ac:dyDescent="0.25">
      <c r="A118" s="189"/>
      <c r="B118" s="428" t="str">
        <f>'[7]29 Лекрств ванны'!L87</f>
        <v xml:space="preserve">"Скипофит"" Женский"  на основе "Скипофит" "Белая" скипидарная эмульсия для ванн с экстрактом целебных трав </v>
      </c>
      <c r="C118" s="401"/>
      <c r="D118" s="427"/>
      <c r="E118" s="395"/>
      <c r="F118" s="409">
        <f>'[7]29 Лекрств ванны'!P87</f>
        <v>4.91</v>
      </c>
      <c r="G118" s="397"/>
      <c r="H118" s="398"/>
    </row>
    <row r="119" spans="1:8" ht="45" customHeight="1" x14ac:dyDescent="0.25">
      <c r="A119" s="189"/>
      <c r="B119" s="428" t="str">
        <f>'[7]29 Лекрств ванны'!L88</f>
        <v xml:space="preserve">"Скипофит"" Мужской" на основе "Скипофит" "Белая" скипидарная эмульсия для ванн с экстрактом целебных трав </v>
      </c>
      <c r="C119" s="401"/>
      <c r="D119" s="427"/>
      <c r="E119" s="395"/>
      <c r="F119" s="409">
        <f>'[7]29 Лекрств ванны'!P88</f>
        <v>4.91</v>
      </c>
      <c r="G119" s="397"/>
      <c r="H119" s="398"/>
    </row>
    <row r="120" spans="1:8" ht="32.25" customHeight="1" x14ac:dyDescent="0.25">
      <c r="A120" s="189"/>
      <c r="B120" s="428" t="str">
        <f>'[7]29 Лекрств ванны'!L84</f>
        <v>"Скипофит" "Желтый" скипидарный раствор для ванн с экстрактом целебных трав</v>
      </c>
      <c r="C120" s="401"/>
      <c r="D120" s="427"/>
      <c r="E120" s="395"/>
      <c r="F120" s="409">
        <f>'[7]29 Лекрств ванны'!P84</f>
        <v>5.5</v>
      </c>
      <c r="G120" s="397"/>
      <c r="H120" s="398"/>
    </row>
    <row r="121" spans="1:8" ht="31.5" customHeight="1" x14ac:dyDescent="0.25">
      <c r="A121" s="189"/>
      <c r="B121" s="428" t="str">
        <f>'[7]29 Лекрств ванны'!L85</f>
        <v>"Скипофит" "Белая" скипидарная эмульсия для ванн с экстрактом целебных трав</v>
      </c>
      <c r="C121" s="401"/>
      <c r="D121" s="427"/>
      <c r="E121" s="395"/>
      <c r="F121" s="409">
        <f>'[7]29 Лекрств ванны'!P85</f>
        <v>4.4800000000000004</v>
      </c>
      <c r="G121" s="397"/>
      <c r="H121" s="398"/>
    </row>
    <row r="122" spans="1:8" ht="21" customHeight="1" x14ac:dyDescent="0.25">
      <c r="A122" s="189"/>
      <c r="B122" s="428" t="str">
        <f>'[7]29 Лекрств ванны'!L89</f>
        <v>Раствор для принятия ванн "Дегтярные ванны"</v>
      </c>
      <c r="C122" s="401"/>
      <c r="D122" s="427"/>
      <c r="E122" s="395"/>
      <c r="F122" s="409">
        <f>'[7]29 Лекрств ванны'!P89</f>
        <v>9.6199999999999992</v>
      </c>
      <c r="G122" s="397"/>
      <c r="H122" s="398"/>
    </row>
    <row r="123" spans="1:8" ht="30.75" customHeight="1" x14ac:dyDescent="0.25">
      <c r="A123" s="189"/>
      <c r="B123" s="428" t="str">
        <f>'[7]29 Лекрств ванны'!L90</f>
        <v>Состав ароматический для ванн "Концентрат ЛАВАНДА"</v>
      </c>
      <c r="C123" s="401"/>
      <c r="D123" s="427"/>
      <c r="E123" s="395"/>
      <c r="F123" s="409">
        <f>'[7]29 Лекрств ванны'!P90</f>
        <v>3.82</v>
      </c>
      <c r="G123" s="397"/>
      <c r="H123" s="398"/>
    </row>
    <row r="124" spans="1:8" ht="30.75" customHeight="1" x14ac:dyDescent="0.25">
      <c r="A124" s="189"/>
      <c r="B124" s="428" t="str">
        <f>'[7]29 Лекрств ванны'!L91</f>
        <v>Состав ароматический для ванн "Концентрат МЕЛИССА"</v>
      </c>
      <c r="C124" s="401"/>
      <c r="D124" s="427"/>
      <c r="E124" s="395"/>
      <c r="F124" s="409">
        <f>'[7]29 Лекрств ванны'!P91</f>
        <v>3.82</v>
      </c>
      <c r="G124" s="397"/>
      <c r="H124" s="398"/>
    </row>
    <row r="125" spans="1:8" ht="18.75" customHeight="1" x14ac:dyDescent="0.25">
      <c r="A125" s="189" t="s">
        <v>158</v>
      </c>
      <c r="B125" s="434" t="str">
        <f>'[7]43 Углекислые ванны'!A13</f>
        <v>Суховоздушные радоновые или углекислые ванны</v>
      </c>
      <c r="C125" s="393" t="str">
        <f>$C$17</f>
        <v>процедура</v>
      </c>
      <c r="D125" s="435">
        <f>'[7]43 Углекислые ванны'!G29</f>
        <v>4.5</v>
      </c>
      <c r="E125" s="395" t="s">
        <v>22</v>
      </c>
      <c r="F125" s="409"/>
      <c r="G125" s="397">
        <f>'[7]43р Углекислые ванны'!G29</f>
        <v>7</v>
      </c>
      <c r="H125" s="398" t="s">
        <v>22</v>
      </c>
    </row>
    <row r="126" spans="1:8" ht="21" customHeight="1" x14ac:dyDescent="0.25">
      <c r="A126" s="418" t="s">
        <v>159</v>
      </c>
      <c r="B126" s="419" t="s">
        <v>160</v>
      </c>
      <c r="C126" s="401"/>
      <c r="D126" s="394"/>
      <c r="E126" s="395"/>
      <c r="F126" s="409"/>
      <c r="G126" s="397"/>
      <c r="H126" s="398"/>
    </row>
    <row r="127" spans="1:8" ht="15.75" x14ac:dyDescent="0.25">
      <c r="A127" s="189" t="s">
        <v>161</v>
      </c>
      <c r="B127" s="423" t="str">
        <f>'[7]30 Парафин аппликац'!A13</f>
        <v xml:space="preserve">Парафиновые,  озокеритовые  аппликации  </v>
      </c>
      <c r="C127" s="393" t="str">
        <f>$C$17</f>
        <v>процедура</v>
      </c>
      <c r="D127" s="394">
        <f>'[7]Уровень цен'!D54</f>
        <v>4.12</v>
      </c>
      <c r="E127" s="395" t="s">
        <v>22</v>
      </c>
      <c r="F127" s="409">
        <f>'[7]30 Парафин аппликац'!P31</f>
        <v>0.78</v>
      </c>
      <c r="G127" s="397">
        <f>'[7]Уровень цен'!E54</f>
        <v>5.67</v>
      </c>
      <c r="H127" s="398" t="s">
        <v>22</v>
      </c>
    </row>
    <row r="128" spans="1:8" ht="15.75" x14ac:dyDescent="0.2">
      <c r="A128" s="150" t="s">
        <v>162</v>
      </c>
      <c r="B128" s="436" t="s">
        <v>163</v>
      </c>
      <c r="C128" s="393"/>
      <c r="D128" s="394"/>
      <c r="E128" s="395"/>
      <c r="F128" s="409"/>
      <c r="G128" s="397"/>
      <c r="H128" s="398"/>
    </row>
    <row r="129" spans="1:13" ht="15.75" x14ac:dyDescent="0.25">
      <c r="A129" s="95" t="s">
        <v>164</v>
      </c>
      <c r="B129" s="423" t="str">
        <f>'[7]31 Сапроп апплик 1 зона'!A13</f>
        <v xml:space="preserve">Аппликация    сапропелевой грязи  местная (1 зона) </v>
      </c>
      <c r="C129" s="393" t="str">
        <f>$C$17</f>
        <v>процедура</v>
      </c>
      <c r="D129" s="394">
        <f>'[7]Уровень цен'!D56</f>
        <v>5.23</v>
      </c>
      <c r="E129" s="395" t="s">
        <v>22</v>
      </c>
      <c r="F129" s="409">
        <f>'[7]31 Сапроп апплик 1 зона'!P31</f>
        <v>0.89</v>
      </c>
      <c r="G129" s="397">
        <f>'[7]Уровень цен'!E56</f>
        <v>7.63</v>
      </c>
      <c r="H129" s="398" t="s">
        <v>22</v>
      </c>
    </row>
    <row r="130" spans="1:13" s="445" customFormat="1" ht="0.75" hidden="1" customHeight="1" x14ac:dyDescent="0.25">
      <c r="A130" s="437" t="s">
        <v>165</v>
      </c>
      <c r="B130" s="438" t="str">
        <f>'[7]32 Внутриполос грязел'!A12</f>
        <v xml:space="preserve">Грязелечение  внутриполостное  </v>
      </c>
      <c r="C130" s="439" t="str">
        <f>$C$17</f>
        <v>процедура</v>
      </c>
      <c r="D130" s="440">
        <f>'[7]32 Внутриполос грязел'!M29</f>
        <v>0</v>
      </c>
      <c r="E130" s="441" t="s">
        <v>22</v>
      </c>
      <c r="F130" s="442">
        <f>'[7]32 Внутриполос грязел'!V29</f>
        <v>0</v>
      </c>
      <c r="G130" s="443">
        <f>'[7]23р'!M40</f>
        <v>0</v>
      </c>
      <c r="H130" s="444" t="s">
        <v>22</v>
      </c>
    </row>
    <row r="131" spans="1:13" ht="31.5" customHeight="1" x14ac:dyDescent="0.25">
      <c r="A131" s="95" t="s">
        <v>166</v>
      </c>
      <c r="B131" s="423" t="str">
        <f>'[7]33 Электрогряз'!A13</f>
        <v xml:space="preserve">Электрогрязевая  процедура с  применением  постоянного или   импульсного токов </v>
      </c>
      <c r="C131" s="393" t="str">
        <f>$C$17</f>
        <v>процедура</v>
      </c>
      <c r="D131" s="394">
        <f>'[7]Уровень цен'!D58</f>
        <v>4.12</v>
      </c>
      <c r="E131" s="395" t="s">
        <v>22</v>
      </c>
      <c r="F131" s="409">
        <f>'[7]33 Электрогряз'!P31</f>
        <v>1.46</v>
      </c>
      <c r="G131" s="397">
        <f>'[7]Уровень цен'!E58</f>
        <v>5.67</v>
      </c>
      <c r="H131" s="398" t="s">
        <v>22</v>
      </c>
    </row>
    <row r="132" spans="1:13" ht="15.75" x14ac:dyDescent="0.25">
      <c r="A132" s="189" t="s">
        <v>167</v>
      </c>
      <c r="B132" s="423" t="str">
        <f>'[7]34 Сауна'!A12</f>
        <v>Сауна (до 5 человек)   на 1,5 час</v>
      </c>
      <c r="C132" s="393" t="str">
        <f>$C$17</f>
        <v>процедура</v>
      </c>
      <c r="D132" s="394">
        <f>'[7]34 Сауна'!G29+9.7-0.12</f>
        <v>24.999999999999996</v>
      </c>
      <c r="E132" s="395" t="s">
        <v>22</v>
      </c>
      <c r="F132" s="409">
        <f>'[7]34 Сауна'!P23</f>
        <v>5.35</v>
      </c>
      <c r="G132" s="397">
        <f>'[7]Уровень цен'!E59+17.46-0.21</f>
        <v>45</v>
      </c>
      <c r="H132" s="398" t="s">
        <v>22</v>
      </c>
      <c r="I132" s="2"/>
      <c r="J132" s="2"/>
      <c r="K132" s="2"/>
      <c r="L132" s="2"/>
    </row>
    <row r="133" spans="1:13" ht="21" customHeight="1" thickBot="1" x14ac:dyDescent="0.3">
      <c r="A133" s="204"/>
      <c r="B133" s="446" t="s">
        <v>168</v>
      </c>
      <c r="C133" s="447"/>
      <c r="D133" s="448">
        <f>'[7]34 Сауна'!G30+1.94-0.02</f>
        <v>5</v>
      </c>
      <c r="E133" s="449" t="s">
        <v>22</v>
      </c>
      <c r="F133" s="450">
        <f>'[7]34 Сауна'!P23/5</f>
        <v>1.0699999999999998</v>
      </c>
      <c r="G133" s="451">
        <f>'[7]34р'!G29+3.49-0.04</f>
        <v>9</v>
      </c>
      <c r="H133" s="449" t="s">
        <v>22</v>
      </c>
      <c r="I133" s="2"/>
      <c r="J133" s="2"/>
      <c r="K133" s="2"/>
      <c r="L133" s="2"/>
      <c r="M133" s="2"/>
    </row>
    <row r="134" spans="1:13" ht="7.5" customHeight="1" x14ac:dyDescent="0.25">
      <c r="B134" s="35"/>
      <c r="C134" s="2"/>
      <c r="D134" s="2"/>
      <c r="E134" s="2"/>
      <c r="F134" s="2"/>
      <c r="G134" s="2"/>
      <c r="H134" s="2"/>
    </row>
    <row r="135" spans="1:13" ht="7.5" customHeight="1" x14ac:dyDescent="0.25">
      <c r="B135" s="35"/>
      <c r="C135" s="2"/>
      <c r="D135" s="2"/>
      <c r="E135" s="2"/>
      <c r="F135" s="2"/>
      <c r="G135" s="2"/>
      <c r="H135" s="2"/>
    </row>
    <row r="136" spans="1:13" ht="7.5" customHeight="1" x14ac:dyDescent="0.25">
      <c r="B136" s="35"/>
      <c r="C136" s="2"/>
      <c r="D136" s="2"/>
      <c r="E136" s="2"/>
      <c r="F136" s="2"/>
      <c r="G136" s="2"/>
      <c r="H136" s="2"/>
    </row>
    <row r="137" spans="1:13" ht="21" customHeight="1" x14ac:dyDescent="0.25">
      <c r="A137" s="2" t="s">
        <v>24</v>
      </c>
      <c r="B137" s="2"/>
      <c r="C137" s="2"/>
      <c r="D137" s="2"/>
      <c r="E137" s="2"/>
      <c r="G137" s="36" t="s">
        <v>25</v>
      </c>
      <c r="H137" s="2"/>
    </row>
    <row r="138" spans="1:13" ht="21" customHeight="1" x14ac:dyDescent="0.25">
      <c r="A138" s="2"/>
      <c r="B138" s="2"/>
      <c r="C138" s="2"/>
      <c r="D138" s="2"/>
      <c r="E138" s="2"/>
      <c r="G138" s="36"/>
      <c r="H138" s="2"/>
    </row>
    <row r="139" spans="1:13" ht="16.7" customHeight="1" x14ac:dyDescent="0.25">
      <c r="A139" s="2" t="s">
        <v>169</v>
      </c>
      <c r="B139" s="2"/>
      <c r="C139" s="2"/>
      <c r="D139" s="2"/>
      <c r="E139" s="2"/>
      <c r="G139" s="36" t="s">
        <v>27</v>
      </c>
      <c r="H139" s="2"/>
    </row>
    <row r="140" spans="1:13" ht="16.7" customHeight="1" x14ac:dyDescent="0.25">
      <c r="A140" s="2"/>
      <c r="B140" s="2"/>
      <c r="C140" s="2"/>
      <c r="D140" s="2"/>
      <c r="E140" s="2"/>
      <c r="G140" s="36"/>
      <c r="H140" s="2"/>
    </row>
    <row r="141" spans="1:13" ht="16.7" customHeight="1" x14ac:dyDescent="0.25">
      <c r="A141" s="2" t="s">
        <v>28</v>
      </c>
      <c r="B141" s="2"/>
      <c r="C141" s="2"/>
      <c r="D141" s="2"/>
      <c r="E141" s="2"/>
      <c r="G141" s="36" t="s">
        <v>29</v>
      </c>
      <c r="H141" s="2"/>
    </row>
    <row r="142" spans="1:13" ht="16.7" customHeight="1" x14ac:dyDescent="0.25">
      <c r="A142" s="2"/>
      <c r="B142" s="2"/>
      <c r="C142" s="2"/>
      <c r="D142" s="2"/>
      <c r="E142" s="2"/>
      <c r="G142" s="36"/>
      <c r="H142" s="2"/>
    </row>
    <row r="143" spans="1:13" ht="15.75" customHeight="1" x14ac:dyDescent="0.25">
      <c r="A143" s="2" t="s">
        <v>30</v>
      </c>
      <c r="B143" s="2"/>
      <c r="C143" s="2"/>
      <c r="D143" s="2"/>
      <c r="E143" s="2"/>
      <c r="G143" s="36" t="s">
        <v>31</v>
      </c>
      <c r="H143" s="2"/>
    </row>
    <row r="144" spans="1:13" ht="17.25" hidden="1" customHeight="1" x14ac:dyDescent="0.25">
      <c r="A144" s="2" t="s">
        <v>88</v>
      </c>
      <c r="B144" s="2"/>
      <c r="C144" s="2"/>
      <c r="D144" s="2"/>
      <c r="E144" s="2"/>
      <c r="F144" s="2"/>
      <c r="G144" s="2"/>
      <c r="H144" s="2"/>
    </row>
    <row r="145" spans="1:8" ht="17.25" hidden="1" customHeight="1" x14ac:dyDescent="0.25">
      <c r="A145" s="2" t="s">
        <v>32</v>
      </c>
      <c r="B145" s="2"/>
      <c r="C145" s="2"/>
      <c r="D145" s="2"/>
      <c r="E145" s="2"/>
      <c r="F145" s="2"/>
      <c r="G145" s="2"/>
      <c r="H145" s="2"/>
    </row>
    <row r="146" spans="1:8" hidden="1" x14ac:dyDescent="0.25">
      <c r="A146" s="2" t="s">
        <v>33</v>
      </c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35"/>
      <c r="C147" s="2"/>
      <c r="D147" s="2"/>
      <c r="E147" s="2"/>
      <c r="F147" s="2"/>
      <c r="G147" s="2"/>
      <c r="H147" s="2"/>
    </row>
    <row r="148" spans="1:8" x14ac:dyDescent="0.25">
      <c r="A148" s="2"/>
      <c r="B148" s="35"/>
      <c r="C148" s="2"/>
      <c r="D148" s="2"/>
      <c r="E148" s="2"/>
      <c r="F148" s="2"/>
      <c r="G148" s="2"/>
      <c r="H148" s="2"/>
    </row>
    <row r="149" spans="1:8" x14ac:dyDescent="0.25">
      <c r="B149" s="15"/>
    </row>
    <row r="152" spans="1:8" x14ac:dyDescent="0.25">
      <c r="B152" s="15"/>
    </row>
    <row r="153" spans="1:8" x14ac:dyDescent="0.25">
      <c r="B153" s="15"/>
    </row>
    <row r="154" spans="1:8" x14ac:dyDescent="0.25">
      <c r="B154" s="15"/>
    </row>
  </sheetData>
  <mergeCells count="12">
    <mergeCell ref="G13:H13"/>
    <mergeCell ref="A15:H15"/>
    <mergeCell ref="D3:G3"/>
    <mergeCell ref="A7:H7"/>
    <mergeCell ref="A8:H8"/>
    <mergeCell ref="A9:H9"/>
    <mergeCell ref="A10:H10"/>
    <mergeCell ref="A13:A14"/>
    <mergeCell ref="B13:B14"/>
    <mergeCell ref="C13:C14"/>
    <mergeCell ref="D13:E13"/>
    <mergeCell ref="F13:F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0"/>
  <sheetViews>
    <sheetView topLeftCell="A28" workbookViewId="0">
      <selection activeCell="D52" sqref="D52"/>
    </sheetView>
  </sheetViews>
  <sheetFormatPr defaultRowHeight="15" x14ac:dyDescent="0.25"/>
  <cols>
    <col min="1" max="1" width="6.42578125" style="4" customWidth="1"/>
    <col min="2" max="2" width="51.42578125" style="4" customWidth="1"/>
    <col min="3" max="3" width="12.5703125" style="4" customWidth="1"/>
    <col min="4" max="4" width="12.140625" style="4" customWidth="1"/>
    <col min="5" max="5" width="13.28515625" style="4" customWidth="1"/>
    <col min="6" max="6" width="12.85546875" style="4" customWidth="1"/>
    <col min="7" max="7" width="12.140625" style="4" customWidth="1"/>
    <col min="8" max="256" width="9.140625" style="4"/>
    <col min="257" max="257" width="6.42578125" style="4" customWidth="1"/>
    <col min="258" max="258" width="51.42578125" style="4" customWidth="1"/>
    <col min="259" max="259" width="12.5703125" style="4" customWidth="1"/>
    <col min="260" max="260" width="12.140625" style="4" customWidth="1"/>
    <col min="261" max="261" width="13.28515625" style="4" customWidth="1"/>
    <col min="262" max="262" width="12.85546875" style="4" customWidth="1"/>
    <col min="263" max="263" width="12.140625" style="4" customWidth="1"/>
    <col min="264" max="512" width="9.140625" style="4"/>
    <col min="513" max="513" width="6.42578125" style="4" customWidth="1"/>
    <col min="514" max="514" width="51.42578125" style="4" customWidth="1"/>
    <col min="515" max="515" width="12.5703125" style="4" customWidth="1"/>
    <col min="516" max="516" width="12.140625" style="4" customWidth="1"/>
    <col min="517" max="517" width="13.28515625" style="4" customWidth="1"/>
    <col min="518" max="518" width="12.85546875" style="4" customWidth="1"/>
    <col min="519" max="519" width="12.140625" style="4" customWidth="1"/>
    <col min="520" max="768" width="9.140625" style="4"/>
    <col min="769" max="769" width="6.42578125" style="4" customWidth="1"/>
    <col min="770" max="770" width="51.42578125" style="4" customWidth="1"/>
    <col min="771" max="771" width="12.5703125" style="4" customWidth="1"/>
    <col min="772" max="772" width="12.140625" style="4" customWidth="1"/>
    <col min="773" max="773" width="13.28515625" style="4" customWidth="1"/>
    <col min="774" max="774" width="12.85546875" style="4" customWidth="1"/>
    <col min="775" max="775" width="12.140625" style="4" customWidth="1"/>
    <col min="776" max="1024" width="9.140625" style="4"/>
    <col min="1025" max="1025" width="6.42578125" style="4" customWidth="1"/>
    <col min="1026" max="1026" width="51.42578125" style="4" customWidth="1"/>
    <col min="1027" max="1027" width="12.5703125" style="4" customWidth="1"/>
    <col min="1028" max="1028" width="12.140625" style="4" customWidth="1"/>
    <col min="1029" max="1029" width="13.28515625" style="4" customWidth="1"/>
    <col min="1030" max="1030" width="12.85546875" style="4" customWidth="1"/>
    <col min="1031" max="1031" width="12.140625" style="4" customWidth="1"/>
    <col min="1032" max="1280" width="9.140625" style="4"/>
    <col min="1281" max="1281" width="6.42578125" style="4" customWidth="1"/>
    <col min="1282" max="1282" width="51.42578125" style="4" customWidth="1"/>
    <col min="1283" max="1283" width="12.5703125" style="4" customWidth="1"/>
    <col min="1284" max="1284" width="12.140625" style="4" customWidth="1"/>
    <col min="1285" max="1285" width="13.28515625" style="4" customWidth="1"/>
    <col min="1286" max="1286" width="12.85546875" style="4" customWidth="1"/>
    <col min="1287" max="1287" width="12.140625" style="4" customWidth="1"/>
    <col min="1288" max="1536" width="9.140625" style="4"/>
    <col min="1537" max="1537" width="6.42578125" style="4" customWidth="1"/>
    <col min="1538" max="1538" width="51.42578125" style="4" customWidth="1"/>
    <col min="1539" max="1539" width="12.5703125" style="4" customWidth="1"/>
    <col min="1540" max="1540" width="12.140625" style="4" customWidth="1"/>
    <col min="1541" max="1541" width="13.28515625" style="4" customWidth="1"/>
    <col min="1542" max="1542" width="12.85546875" style="4" customWidth="1"/>
    <col min="1543" max="1543" width="12.140625" style="4" customWidth="1"/>
    <col min="1544" max="1792" width="9.140625" style="4"/>
    <col min="1793" max="1793" width="6.42578125" style="4" customWidth="1"/>
    <col min="1794" max="1794" width="51.42578125" style="4" customWidth="1"/>
    <col min="1795" max="1795" width="12.5703125" style="4" customWidth="1"/>
    <col min="1796" max="1796" width="12.140625" style="4" customWidth="1"/>
    <col min="1797" max="1797" width="13.28515625" style="4" customWidth="1"/>
    <col min="1798" max="1798" width="12.85546875" style="4" customWidth="1"/>
    <col min="1799" max="1799" width="12.140625" style="4" customWidth="1"/>
    <col min="1800" max="2048" width="9.140625" style="4"/>
    <col min="2049" max="2049" width="6.42578125" style="4" customWidth="1"/>
    <col min="2050" max="2050" width="51.42578125" style="4" customWidth="1"/>
    <col min="2051" max="2051" width="12.5703125" style="4" customWidth="1"/>
    <col min="2052" max="2052" width="12.140625" style="4" customWidth="1"/>
    <col min="2053" max="2053" width="13.28515625" style="4" customWidth="1"/>
    <col min="2054" max="2054" width="12.85546875" style="4" customWidth="1"/>
    <col min="2055" max="2055" width="12.140625" style="4" customWidth="1"/>
    <col min="2056" max="2304" width="9.140625" style="4"/>
    <col min="2305" max="2305" width="6.42578125" style="4" customWidth="1"/>
    <col min="2306" max="2306" width="51.42578125" style="4" customWidth="1"/>
    <col min="2307" max="2307" width="12.5703125" style="4" customWidth="1"/>
    <col min="2308" max="2308" width="12.140625" style="4" customWidth="1"/>
    <col min="2309" max="2309" width="13.28515625" style="4" customWidth="1"/>
    <col min="2310" max="2310" width="12.85546875" style="4" customWidth="1"/>
    <col min="2311" max="2311" width="12.140625" style="4" customWidth="1"/>
    <col min="2312" max="2560" width="9.140625" style="4"/>
    <col min="2561" max="2561" width="6.42578125" style="4" customWidth="1"/>
    <col min="2562" max="2562" width="51.42578125" style="4" customWidth="1"/>
    <col min="2563" max="2563" width="12.5703125" style="4" customWidth="1"/>
    <col min="2564" max="2564" width="12.140625" style="4" customWidth="1"/>
    <col min="2565" max="2565" width="13.28515625" style="4" customWidth="1"/>
    <col min="2566" max="2566" width="12.85546875" style="4" customWidth="1"/>
    <col min="2567" max="2567" width="12.140625" style="4" customWidth="1"/>
    <col min="2568" max="2816" width="9.140625" style="4"/>
    <col min="2817" max="2817" width="6.42578125" style="4" customWidth="1"/>
    <col min="2818" max="2818" width="51.42578125" style="4" customWidth="1"/>
    <col min="2819" max="2819" width="12.5703125" style="4" customWidth="1"/>
    <col min="2820" max="2820" width="12.140625" style="4" customWidth="1"/>
    <col min="2821" max="2821" width="13.28515625" style="4" customWidth="1"/>
    <col min="2822" max="2822" width="12.85546875" style="4" customWidth="1"/>
    <col min="2823" max="2823" width="12.140625" style="4" customWidth="1"/>
    <col min="2824" max="3072" width="9.140625" style="4"/>
    <col min="3073" max="3073" width="6.42578125" style="4" customWidth="1"/>
    <col min="3074" max="3074" width="51.42578125" style="4" customWidth="1"/>
    <col min="3075" max="3075" width="12.5703125" style="4" customWidth="1"/>
    <col min="3076" max="3076" width="12.140625" style="4" customWidth="1"/>
    <col min="3077" max="3077" width="13.28515625" style="4" customWidth="1"/>
    <col min="3078" max="3078" width="12.85546875" style="4" customWidth="1"/>
    <col min="3079" max="3079" width="12.140625" style="4" customWidth="1"/>
    <col min="3080" max="3328" width="9.140625" style="4"/>
    <col min="3329" max="3329" width="6.42578125" style="4" customWidth="1"/>
    <col min="3330" max="3330" width="51.42578125" style="4" customWidth="1"/>
    <col min="3331" max="3331" width="12.5703125" style="4" customWidth="1"/>
    <col min="3332" max="3332" width="12.140625" style="4" customWidth="1"/>
    <col min="3333" max="3333" width="13.28515625" style="4" customWidth="1"/>
    <col min="3334" max="3334" width="12.85546875" style="4" customWidth="1"/>
    <col min="3335" max="3335" width="12.140625" style="4" customWidth="1"/>
    <col min="3336" max="3584" width="9.140625" style="4"/>
    <col min="3585" max="3585" width="6.42578125" style="4" customWidth="1"/>
    <col min="3586" max="3586" width="51.42578125" style="4" customWidth="1"/>
    <col min="3587" max="3587" width="12.5703125" style="4" customWidth="1"/>
    <col min="3588" max="3588" width="12.140625" style="4" customWidth="1"/>
    <col min="3589" max="3589" width="13.28515625" style="4" customWidth="1"/>
    <col min="3590" max="3590" width="12.85546875" style="4" customWidth="1"/>
    <col min="3591" max="3591" width="12.140625" style="4" customWidth="1"/>
    <col min="3592" max="3840" width="9.140625" style="4"/>
    <col min="3841" max="3841" width="6.42578125" style="4" customWidth="1"/>
    <col min="3842" max="3842" width="51.42578125" style="4" customWidth="1"/>
    <col min="3843" max="3843" width="12.5703125" style="4" customWidth="1"/>
    <col min="3844" max="3844" width="12.140625" style="4" customWidth="1"/>
    <col min="3845" max="3845" width="13.28515625" style="4" customWidth="1"/>
    <col min="3846" max="3846" width="12.85546875" style="4" customWidth="1"/>
    <col min="3847" max="3847" width="12.140625" style="4" customWidth="1"/>
    <col min="3848" max="4096" width="9.140625" style="4"/>
    <col min="4097" max="4097" width="6.42578125" style="4" customWidth="1"/>
    <col min="4098" max="4098" width="51.42578125" style="4" customWidth="1"/>
    <col min="4099" max="4099" width="12.5703125" style="4" customWidth="1"/>
    <col min="4100" max="4100" width="12.140625" style="4" customWidth="1"/>
    <col min="4101" max="4101" width="13.28515625" style="4" customWidth="1"/>
    <col min="4102" max="4102" width="12.85546875" style="4" customWidth="1"/>
    <col min="4103" max="4103" width="12.140625" style="4" customWidth="1"/>
    <col min="4104" max="4352" width="9.140625" style="4"/>
    <col min="4353" max="4353" width="6.42578125" style="4" customWidth="1"/>
    <col min="4354" max="4354" width="51.42578125" style="4" customWidth="1"/>
    <col min="4355" max="4355" width="12.5703125" style="4" customWidth="1"/>
    <col min="4356" max="4356" width="12.140625" style="4" customWidth="1"/>
    <col min="4357" max="4357" width="13.28515625" style="4" customWidth="1"/>
    <col min="4358" max="4358" width="12.85546875" style="4" customWidth="1"/>
    <col min="4359" max="4359" width="12.140625" style="4" customWidth="1"/>
    <col min="4360" max="4608" width="9.140625" style="4"/>
    <col min="4609" max="4609" width="6.42578125" style="4" customWidth="1"/>
    <col min="4610" max="4610" width="51.42578125" style="4" customWidth="1"/>
    <col min="4611" max="4611" width="12.5703125" style="4" customWidth="1"/>
    <col min="4612" max="4612" width="12.140625" style="4" customWidth="1"/>
    <col min="4613" max="4613" width="13.28515625" style="4" customWidth="1"/>
    <col min="4614" max="4614" width="12.85546875" style="4" customWidth="1"/>
    <col min="4615" max="4615" width="12.140625" style="4" customWidth="1"/>
    <col min="4616" max="4864" width="9.140625" style="4"/>
    <col min="4865" max="4865" width="6.42578125" style="4" customWidth="1"/>
    <col min="4866" max="4866" width="51.42578125" style="4" customWidth="1"/>
    <col min="4867" max="4867" width="12.5703125" style="4" customWidth="1"/>
    <col min="4868" max="4868" width="12.140625" style="4" customWidth="1"/>
    <col min="4869" max="4869" width="13.28515625" style="4" customWidth="1"/>
    <col min="4870" max="4870" width="12.85546875" style="4" customWidth="1"/>
    <col min="4871" max="4871" width="12.140625" style="4" customWidth="1"/>
    <col min="4872" max="5120" width="9.140625" style="4"/>
    <col min="5121" max="5121" width="6.42578125" style="4" customWidth="1"/>
    <col min="5122" max="5122" width="51.42578125" style="4" customWidth="1"/>
    <col min="5123" max="5123" width="12.5703125" style="4" customWidth="1"/>
    <col min="5124" max="5124" width="12.140625" style="4" customWidth="1"/>
    <col min="5125" max="5125" width="13.28515625" style="4" customWidth="1"/>
    <col min="5126" max="5126" width="12.85546875" style="4" customWidth="1"/>
    <col min="5127" max="5127" width="12.140625" style="4" customWidth="1"/>
    <col min="5128" max="5376" width="9.140625" style="4"/>
    <col min="5377" max="5377" width="6.42578125" style="4" customWidth="1"/>
    <col min="5378" max="5378" width="51.42578125" style="4" customWidth="1"/>
    <col min="5379" max="5379" width="12.5703125" style="4" customWidth="1"/>
    <col min="5380" max="5380" width="12.140625" style="4" customWidth="1"/>
    <col min="5381" max="5381" width="13.28515625" style="4" customWidth="1"/>
    <col min="5382" max="5382" width="12.85546875" style="4" customWidth="1"/>
    <col min="5383" max="5383" width="12.140625" style="4" customWidth="1"/>
    <col min="5384" max="5632" width="9.140625" style="4"/>
    <col min="5633" max="5633" width="6.42578125" style="4" customWidth="1"/>
    <col min="5634" max="5634" width="51.42578125" style="4" customWidth="1"/>
    <col min="5635" max="5635" width="12.5703125" style="4" customWidth="1"/>
    <col min="5636" max="5636" width="12.140625" style="4" customWidth="1"/>
    <col min="5637" max="5637" width="13.28515625" style="4" customWidth="1"/>
    <col min="5638" max="5638" width="12.85546875" style="4" customWidth="1"/>
    <col min="5639" max="5639" width="12.140625" style="4" customWidth="1"/>
    <col min="5640" max="5888" width="9.140625" style="4"/>
    <col min="5889" max="5889" width="6.42578125" style="4" customWidth="1"/>
    <col min="5890" max="5890" width="51.42578125" style="4" customWidth="1"/>
    <col min="5891" max="5891" width="12.5703125" style="4" customWidth="1"/>
    <col min="5892" max="5892" width="12.140625" style="4" customWidth="1"/>
    <col min="5893" max="5893" width="13.28515625" style="4" customWidth="1"/>
    <col min="5894" max="5894" width="12.85546875" style="4" customWidth="1"/>
    <col min="5895" max="5895" width="12.140625" style="4" customWidth="1"/>
    <col min="5896" max="6144" width="9.140625" style="4"/>
    <col min="6145" max="6145" width="6.42578125" style="4" customWidth="1"/>
    <col min="6146" max="6146" width="51.42578125" style="4" customWidth="1"/>
    <col min="6147" max="6147" width="12.5703125" style="4" customWidth="1"/>
    <col min="6148" max="6148" width="12.140625" style="4" customWidth="1"/>
    <col min="6149" max="6149" width="13.28515625" style="4" customWidth="1"/>
    <col min="6150" max="6150" width="12.85546875" style="4" customWidth="1"/>
    <col min="6151" max="6151" width="12.140625" style="4" customWidth="1"/>
    <col min="6152" max="6400" width="9.140625" style="4"/>
    <col min="6401" max="6401" width="6.42578125" style="4" customWidth="1"/>
    <col min="6402" max="6402" width="51.42578125" style="4" customWidth="1"/>
    <col min="6403" max="6403" width="12.5703125" style="4" customWidth="1"/>
    <col min="6404" max="6404" width="12.140625" style="4" customWidth="1"/>
    <col min="6405" max="6405" width="13.28515625" style="4" customWidth="1"/>
    <col min="6406" max="6406" width="12.85546875" style="4" customWidth="1"/>
    <col min="6407" max="6407" width="12.140625" style="4" customWidth="1"/>
    <col min="6408" max="6656" width="9.140625" style="4"/>
    <col min="6657" max="6657" width="6.42578125" style="4" customWidth="1"/>
    <col min="6658" max="6658" width="51.42578125" style="4" customWidth="1"/>
    <col min="6659" max="6659" width="12.5703125" style="4" customWidth="1"/>
    <col min="6660" max="6660" width="12.140625" style="4" customWidth="1"/>
    <col min="6661" max="6661" width="13.28515625" style="4" customWidth="1"/>
    <col min="6662" max="6662" width="12.85546875" style="4" customWidth="1"/>
    <col min="6663" max="6663" width="12.140625" style="4" customWidth="1"/>
    <col min="6664" max="6912" width="9.140625" style="4"/>
    <col min="6913" max="6913" width="6.42578125" style="4" customWidth="1"/>
    <col min="6914" max="6914" width="51.42578125" style="4" customWidth="1"/>
    <col min="6915" max="6915" width="12.5703125" style="4" customWidth="1"/>
    <col min="6916" max="6916" width="12.140625" style="4" customWidth="1"/>
    <col min="6917" max="6917" width="13.28515625" style="4" customWidth="1"/>
    <col min="6918" max="6918" width="12.85546875" style="4" customWidth="1"/>
    <col min="6919" max="6919" width="12.140625" style="4" customWidth="1"/>
    <col min="6920" max="7168" width="9.140625" style="4"/>
    <col min="7169" max="7169" width="6.42578125" style="4" customWidth="1"/>
    <col min="7170" max="7170" width="51.42578125" style="4" customWidth="1"/>
    <col min="7171" max="7171" width="12.5703125" style="4" customWidth="1"/>
    <col min="7172" max="7172" width="12.140625" style="4" customWidth="1"/>
    <col min="7173" max="7173" width="13.28515625" style="4" customWidth="1"/>
    <col min="7174" max="7174" width="12.85546875" style="4" customWidth="1"/>
    <col min="7175" max="7175" width="12.140625" style="4" customWidth="1"/>
    <col min="7176" max="7424" width="9.140625" style="4"/>
    <col min="7425" max="7425" width="6.42578125" style="4" customWidth="1"/>
    <col min="7426" max="7426" width="51.42578125" style="4" customWidth="1"/>
    <col min="7427" max="7427" width="12.5703125" style="4" customWidth="1"/>
    <col min="7428" max="7428" width="12.140625" style="4" customWidth="1"/>
    <col min="7429" max="7429" width="13.28515625" style="4" customWidth="1"/>
    <col min="7430" max="7430" width="12.85546875" style="4" customWidth="1"/>
    <col min="7431" max="7431" width="12.140625" style="4" customWidth="1"/>
    <col min="7432" max="7680" width="9.140625" style="4"/>
    <col min="7681" max="7681" width="6.42578125" style="4" customWidth="1"/>
    <col min="7682" max="7682" width="51.42578125" style="4" customWidth="1"/>
    <col min="7683" max="7683" width="12.5703125" style="4" customWidth="1"/>
    <col min="7684" max="7684" width="12.140625" style="4" customWidth="1"/>
    <col min="7685" max="7685" width="13.28515625" style="4" customWidth="1"/>
    <col min="7686" max="7686" width="12.85546875" style="4" customWidth="1"/>
    <col min="7687" max="7687" width="12.140625" style="4" customWidth="1"/>
    <col min="7688" max="7936" width="9.140625" style="4"/>
    <col min="7937" max="7937" width="6.42578125" style="4" customWidth="1"/>
    <col min="7938" max="7938" width="51.42578125" style="4" customWidth="1"/>
    <col min="7939" max="7939" width="12.5703125" style="4" customWidth="1"/>
    <col min="7940" max="7940" width="12.140625" style="4" customWidth="1"/>
    <col min="7941" max="7941" width="13.28515625" style="4" customWidth="1"/>
    <col min="7942" max="7942" width="12.85546875" style="4" customWidth="1"/>
    <col min="7943" max="7943" width="12.140625" style="4" customWidth="1"/>
    <col min="7944" max="8192" width="9.140625" style="4"/>
    <col min="8193" max="8193" width="6.42578125" style="4" customWidth="1"/>
    <col min="8194" max="8194" width="51.42578125" style="4" customWidth="1"/>
    <col min="8195" max="8195" width="12.5703125" style="4" customWidth="1"/>
    <col min="8196" max="8196" width="12.140625" style="4" customWidth="1"/>
    <col min="8197" max="8197" width="13.28515625" style="4" customWidth="1"/>
    <col min="8198" max="8198" width="12.85546875" style="4" customWidth="1"/>
    <col min="8199" max="8199" width="12.140625" style="4" customWidth="1"/>
    <col min="8200" max="8448" width="9.140625" style="4"/>
    <col min="8449" max="8449" width="6.42578125" style="4" customWidth="1"/>
    <col min="8450" max="8450" width="51.42578125" style="4" customWidth="1"/>
    <col min="8451" max="8451" width="12.5703125" style="4" customWidth="1"/>
    <col min="8452" max="8452" width="12.140625" style="4" customWidth="1"/>
    <col min="8453" max="8453" width="13.28515625" style="4" customWidth="1"/>
    <col min="8454" max="8454" width="12.85546875" style="4" customWidth="1"/>
    <col min="8455" max="8455" width="12.140625" style="4" customWidth="1"/>
    <col min="8456" max="8704" width="9.140625" style="4"/>
    <col min="8705" max="8705" width="6.42578125" style="4" customWidth="1"/>
    <col min="8706" max="8706" width="51.42578125" style="4" customWidth="1"/>
    <col min="8707" max="8707" width="12.5703125" style="4" customWidth="1"/>
    <col min="8708" max="8708" width="12.140625" style="4" customWidth="1"/>
    <col min="8709" max="8709" width="13.28515625" style="4" customWidth="1"/>
    <col min="8710" max="8710" width="12.85546875" style="4" customWidth="1"/>
    <col min="8711" max="8711" width="12.140625" style="4" customWidth="1"/>
    <col min="8712" max="8960" width="9.140625" style="4"/>
    <col min="8961" max="8961" width="6.42578125" style="4" customWidth="1"/>
    <col min="8962" max="8962" width="51.42578125" style="4" customWidth="1"/>
    <col min="8963" max="8963" width="12.5703125" style="4" customWidth="1"/>
    <col min="8964" max="8964" width="12.140625" style="4" customWidth="1"/>
    <col min="8965" max="8965" width="13.28515625" style="4" customWidth="1"/>
    <col min="8966" max="8966" width="12.85546875" style="4" customWidth="1"/>
    <col min="8967" max="8967" width="12.140625" style="4" customWidth="1"/>
    <col min="8968" max="9216" width="9.140625" style="4"/>
    <col min="9217" max="9217" width="6.42578125" style="4" customWidth="1"/>
    <col min="9218" max="9218" width="51.42578125" style="4" customWidth="1"/>
    <col min="9219" max="9219" width="12.5703125" style="4" customWidth="1"/>
    <col min="9220" max="9220" width="12.140625" style="4" customWidth="1"/>
    <col min="9221" max="9221" width="13.28515625" style="4" customWidth="1"/>
    <col min="9222" max="9222" width="12.85546875" style="4" customWidth="1"/>
    <col min="9223" max="9223" width="12.140625" style="4" customWidth="1"/>
    <col min="9224" max="9472" width="9.140625" style="4"/>
    <col min="9473" max="9473" width="6.42578125" style="4" customWidth="1"/>
    <col min="9474" max="9474" width="51.42578125" style="4" customWidth="1"/>
    <col min="9475" max="9475" width="12.5703125" style="4" customWidth="1"/>
    <col min="9476" max="9476" width="12.140625" style="4" customWidth="1"/>
    <col min="9477" max="9477" width="13.28515625" style="4" customWidth="1"/>
    <col min="9478" max="9478" width="12.85546875" style="4" customWidth="1"/>
    <col min="9479" max="9479" width="12.140625" style="4" customWidth="1"/>
    <col min="9480" max="9728" width="9.140625" style="4"/>
    <col min="9729" max="9729" width="6.42578125" style="4" customWidth="1"/>
    <col min="9730" max="9730" width="51.42578125" style="4" customWidth="1"/>
    <col min="9731" max="9731" width="12.5703125" style="4" customWidth="1"/>
    <col min="9732" max="9732" width="12.140625" style="4" customWidth="1"/>
    <col min="9733" max="9733" width="13.28515625" style="4" customWidth="1"/>
    <col min="9734" max="9734" width="12.85546875" style="4" customWidth="1"/>
    <col min="9735" max="9735" width="12.140625" style="4" customWidth="1"/>
    <col min="9736" max="9984" width="9.140625" style="4"/>
    <col min="9985" max="9985" width="6.42578125" style="4" customWidth="1"/>
    <col min="9986" max="9986" width="51.42578125" style="4" customWidth="1"/>
    <col min="9987" max="9987" width="12.5703125" style="4" customWidth="1"/>
    <col min="9988" max="9988" width="12.140625" style="4" customWidth="1"/>
    <col min="9989" max="9989" width="13.28515625" style="4" customWidth="1"/>
    <col min="9990" max="9990" width="12.85546875" style="4" customWidth="1"/>
    <col min="9991" max="9991" width="12.140625" style="4" customWidth="1"/>
    <col min="9992" max="10240" width="9.140625" style="4"/>
    <col min="10241" max="10241" width="6.42578125" style="4" customWidth="1"/>
    <col min="10242" max="10242" width="51.42578125" style="4" customWidth="1"/>
    <col min="10243" max="10243" width="12.5703125" style="4" customWidth="1"/>
    <col min="10244" max="10244" width="12.140625" style="4" customWidth="1"/>
    <col min="10245" max="10245" width="13.28515625" style="4" customWidth="1"/>
    <col min="10246" max="10246" width="12.85546875" style="4" customWidth="1"/>
    <col min="10247" max="10247" width="12.140625" style="4" customWidth="1"/>
    <col min="10248" max="10496" width="9.140625" style="4"/>
    <col min="10497" max="10497" width="6.42578125" style="4" customWidth="1"/>
    <col min="10498" max="10498" width="51.42578125" style="4" customWidth="1"/>
    <col min="10499" max="10499" width="12.5703125" style="4" customWidth="1"/>
    <col min="10500" max="10500" width="12.140625" style="4" customWidth="1"/>
    <col min="10501" max="10501" width="13.28515625" style="4" customWidth="1"/>
    <col min="10502" max="10502" width="12.85546875" style="4" customWidth="1"/>
    <col min="10503" max="10503" width="12.140625" style="4" customWidth="1"/>
    <col min="10504" max="10752" width="9.140625" style="4"/>
    <col min="10753" max="10753" width="6.42578125" style="4" customWidth="1"/>
    <col min="10754" max="10754" width="51.42578125" style="4" customWidth="1"/>
    <col min="10755" max="10755" width="12.5703125" style="4" customWidth="1"/>
    <col min="10756" max="10756" width="12.140625" style="4" customWidth="1"/>
    <col min="10757" max="10757" width="13.28515625" style="4" customWidth="1"/>
    <col min="10758" max="10758" width="12.85546875" style="4" customWidth="1"/>
    <col min="10759" max="10759" width="12.140625" style="4" customWidth="1"/>
    <col min="10760" max="11008" width="9.140625" style="4"/>
    <col min="11009" max="11009" width="6.42578125" style="4" customWidth="1"/>
    <col min="11010" max="11010" width="51.42578125" style="4" customWidth="1"/>
    <col min="11011" max="11011" width="12.5703125" style="4" customWidth="1"/>
    <col min="11012" max="11012" width="12.140625" style="4" customWidth="1"/>
    <col min="11013" max="11013" width="13.28515625" style="4" customWidth="1"/>
    <col min="11014" max="11014" width="12.85546875" style="4" customWidth="1"/>
    <col min="11015" max="11015" width="12.140625" style="4" customWidth="1"/>
    <col min="11016" max="11264" width="9.140625" style="4"/>
    <col min="11265" max="11265" width="6.42578125" style="4" customWidth="1"/>
    <col min="11266" max="11266" width="51.42578125" style="4" customWidth="1"/>
    <col min="11267" max="11267" width="12.5703125" style="4" customWidth="1"/>
    <col min="11268" max="11268" width="12.140625" style="4" customWidth="1"/>
    <col min="11269" max="11269" width="13.28515625" style="4" customWidth="1"/>
    <col min="11270" max="11270" width="12.85546875" style="4" customWidth="1"/>
    <col min="11271" max="11271" width="12.140625" style="4" customWidth="1"/>
    <col min="11272" max="11520" width="9.140625" style="4"/>
    <col min="11521" max="11521" width="6.42578125" style="4" customWidth="1"/>
    <col min="11522" max="11522" width="51.42578125" style="4" customWidth="1"/>
    <col min="11523" max="11523" width="12.5703125" style="4" customWidth="1"/>
    <col min="11524" max="11524" width="12.140625" style="4" customWidth="1"/>
    <col min="11525" max="11525" width="13.28515625" style="4" customWidth="1"/>
    <col min="11526" max="11526" width="12.85546875" style="4" customWidth="1"/>
    <col min="11527" max="11527" width="12.140625" style="4" customWidth="1"/>
    <col min="11528" max="11776" width="9.140625" style="4"/>
    <col min="11777" max="11777" width="6.42578125" style="4" customWidth="1"/>
    <col min="11778" max="11778" width="51.42578125" style="4" customWidth="1"/>
    <col min="11779" max="11779" width="12.5703125" style="4" customWidth="1"/>
    <col min="11780" max="11780" width="12.140625" style="4" customWidth="1"/>
    <col min="11781" max="11781" width="13.28515625" style="4" customWidth="1"/>
    <col min="11782" max="11782" width="12.85546875" style="4" customWidth="1"/>
    <col min="11783" max="11783" width="12.140625" style="4" customWidth="1"/>
    <col min="11784" max="12032" width="9.140625" style="4"/>
    <col min="12033" max="12033" width="6.42578125" style="4" customWidth="1"/>
    <col min="12034" max="12034" width="51.42578125" style="4" customWidth="1"/>
    <col min="12035" max="12035" width="12.5703125" style="4" customWidth="1"/>
    <col min="12036" max="12036" width="12.140625" style="4" customWidth="1"/>
    <col min="12037" max="12037" width="13.28515625" style="4" customWidth="1"/>
    <col min="12038" max="12038" width="12.85546875" style="4" customWidth="1"/>
    <col min="12039" max="12039" width="12.140625" style="4" customWidth="1"/>
    <col min="12040" max="12288" width="9.140625" style="4"/>
    <col min="12289" max="12289" width="6.42578125" style="4" customWidth="1"/>
    <col min="12290" max="12290" width="51.42578125" style="4" customWidth="1"/>
    <col min="12291" max="12291" width="12.5703125" style="4" customWidth="1"/>
    <col min="12292" max="12292" width="12.140625" style="4" customWidth="1"/>
    <col min="12293" max="12293" width="13.28515625" style="4" customWidth="1"/>
    <col min="12294" max="12294" width="12.85546875" style="4" customWidth="1"/>
    <col min="12295" max="12295" width="12.140625" style="4" customWidth="1"/>
    <col min="12296" max="12544" width="9.140625" style="4"/>
    <col min="12545" max="12545" width="6.42578125" style="4" customWidth="1"/>
    <col min="12546" max="12546" width="51.42578125" style="4" customWidth="1"/>
    <col min="12547" max="12547" width="12.5703125" style="4" customWidth="1"/>
    <col min="12548" max="12548" width="12.140625" style="4" customWidth="1"/>
    <col min="12549" max="12549" width="13.28515625" style="4" customWidth="1"/>
    <col min="12550" max="12550" width="12.85546875" style="4" customWidth="1"/>
    <col min="12551" max="12551" width="12.140625" style="4" customWidth="1"/>
    <col min="12552" max="12800" width="9.140625" style="4"/>
    <col min="12801" max="12801" width="6.42578125" style="4" customWidth="1"/>
    <col min="12802" max="12802" width="51.42578125" style="4" customWidth="1"/>
    <col min="12803" max="12803" width="12.5703125" style="4" customWidth="1"/>
    <col min="12804" max="12804" width="12.140625" style="4" customWidth="1"/>
    <col min="12805" max="12805" width="13.28515625" style="4" customWidth="1"/>
    <col min="12806" max="12806" width="12.85546875" style="4" customWidth="1"/>
    <col min="12807" max="12807" width="12.140625" style="4" customWidth="1"/>
    <col min="12808" max="13056" width="9.140625" style="4"/>
    <col min="13057" max="13057" width="6.42578125" style="4" customWidth="1"/>
    <col min="13058" max="13058" width="51.42578125" style="4" customWidth="1"/>
    <col min="13059" max="13059" width="12.5703125" style="4" customWidth="1"/>
    <col min="13060" max="13060" width="12.140625" style="4" customWidth="1"/>
    <col min="13061" max="13061" width="13.28515625" style="4" customWidth="1"/>
    <col min="13062" max="13062" width="12.85546875" style="4" customWidth="1"/>
    <col min="13063" max="13063" width="12.140625" style="4" customWidth="1"/>
    <col min="13064" max="13312" width="9.140625" style="4"/>
    <col min="13313" max="13313" width="6.42578125" style="4" customWidth="1"/>
    <col min="13314" max="13314" width="51.42578125" style="4" customWidth="1"/>
    <col min="13315" max="13315" width="12.5703125" style="4" customWidth="1"/>
    <col min="13316" max="13316" width="12.140625" style="4" customWidth="1"/>
    <col min="13317" max="13317" width="13.28515625" style="4" customWidth="1"/>
    <col min="13318" max="13318" width="12.85546875" style="4" customWidth="1"/>
    <col min="13319" max="13319" width="12.140625" style="4" customWidth="1"/>
    <col min="13320" max="13568" width="9.140625" style="4"/>
    <col min="13569" max="13569" width="6.42578125" style="4" customWidth="1"/>
    <col min="13570" max="13570" width="51.42578125" style="4" customWidth="1"/>
    <col min="13571" max="13571" width="12.5703125" style="4" customWidth="1"/>
    <col min="13572" max="13572" width="12.140625" style="4" customWidth="1"/>
    <col min="13573" max="13573" width="13.28515625" style="4" customWidth="1"/>
    <col min="13574" max="13574" width="12.85546875" style="4" customWidth="1"/>
    <col min="13575" max="13575" width="12.140625" style="4" customWidth="1"/>
    <col min="13576" max="13824" width="9.140625" style="4"/>
    <col min="13825" max="13825" width="6.42578125" style="4" customWidth="1"/>
    <col min="13826" max="13826" width="51.42578125" style="4" customWidth="1"/>
    <col min="13827" max="13827" width="12.5703125" style="4" customWidth="1"/>
    <col min="13828" max="13828" width="12.140625" style="4" customWidth="1"/>
    <col min="13829" max="13829" width="13.28515625" style="4" customWidth="1"/>
    <col min="13830" max="13830" width="12.85546875" style="4" customWidth="1"/>
    <col min="13831" max="13831" width="12.140625" style="4" customWidth="1"/>
    <col min="13832" max="14080" width="9.140625" style="4"/>
    <col min="14081" max="14081" width="6.42578125" style="4" customWidth="1"/>
    <col min="14082" max="14082" width="51.42578125" style="4" customWidth="1"/>
    <col min="14083" max="14083" width="12.5703125" style="4" customWidth="1"/>
    <col min="14084" max="14084" width="12.140625" style="4" customWidth="1"/>
    <col min="14085" max="14085" width="13.28515625" style="4" customWidth="1"/>
    <col min="14086" max="14086" width="12.85546875" style="4" customWidth="1"/>
    <col min="14087" max="14087" width="12.140625" style="4" customWidth="1"/>
    <col min="14088" max="14336" width="9.140625" style="4"/>
    <col min="14337" max="14337" width="6.42578125" style="4" customWidth="1"/>
    <col min="14338" max="14338" width="51.42578125" style="4" customWidth="1"/>
    <col min="14339" max="14339" width="12.5703125" style="4" customWidth="1"/>
    <col min="14340" max="14340" width="12.140625" style="4" customWidth="1"/>
    <col min="14341" max="14341" width="13.28515625" style="4" customWidth="1"/>
    <col min="14342" max="14342" width="12.85546875" style="4" customWidth="1"/>
    <col min="14343" max="14343" width="12.140625" style="4" customWidth="1"/>
    <col min="14344" max="14592" width="9.140625" style="4"/>
    <col min="14593" max="14593" width="6.42578125" style="4" customWidth="1"/>
    <col min="14594" max="14594" width="51.42578125" style="4" customWidth="1"/>
    <col min="14595" max="14595" width="12.5703125" style="4" customWidth="1"/>
    <col min="14596" max="14596" width="12.140625" style="4" customWidth="1"/>
    <col min="14597" max="14597" width="13.28515625" style="4" customWidth="1"/>
    <col min="14598" max="14598" width="12.85546875" style="4" customWidth="1"/>
    <col min="14599" max="14599" width="12.140625" style="4" customWidth="1"/>
    <col min="14600" max="14848" width="9.140625" style="4"/>
    <col min="14849" max="14849" width="6.42578125" style="4" customWidth="1"/>
    <col min="14850" max="14850" width="51.42578125" style="4" customWidth="1"/>
    <col min="14851" max="14851" width="12.5703125" style="4" customWidth="1"/>
    <col min="14852" max="14852" width="12.140625" style="4" customWidth="1"/>
    <col min="14853" max="14853" width="13.28515625" style="4" customWidth="1"/>
    <col min="14854" max="14854" width="12.85546875" style="4" customWidth="1"/>
    <col min="14855" max="14855" width="12.140625" style="4" customWidth="1"/>
    <col min="14856" max="15104" width="9.140625" style="4"/>
    <col min="15105" max="15105" width="6.42578125" style="4" customWidth="1"/>
    <col min="15106" max="15106" width="51.42578125" style="4" customWidth="1"/>
    <col min="15107" max="15107" width="12.5703125" style="4" customWidth="1"/>
    <col min="15108" max="15108" width="12.140625" style="4" customWidth="1"/>
    <col min="15109" max="15109" width="13.28515625" style="4" customWidth="1"/>
    <col min="15110" max="15110" width="12.85546875" style="4" customWidth="1"/>
    <col min="15111" max="15111" width="12.140625" style="4" customWidth="1"/>
    <col min="15112" max="15360" width="9.140625" style="4"/>
    <col min="15361" max="15361" width="6.42578125" style="4" customWidth="1"/>
    <col min="15362" max="15362" width="51.42578125" style="4" customWidth="1"/>
    <col min="15363" max="15363" width="12.5703125" style="4" customWidth="1"/>
    <col min="15364" max="15364" width="12.140625" style="4" customWidth="1"/>
    <col min="15365" max="15365" width="13.28515625" style="4" customWidth="1"/>
    <col min="15366" max="15366" width="12.85546875" style="4" customWidth="1"/>
    <col min="15367" max="15367" width="12.140625" style="4" customWidth="1"/>
    <col min="15368" max="15616" width="9.140625" style="4"/>
    <col min="15617" max="15617" width="6.42578125" style="4" customWidth="1"/>
    <col min="15618" max="15618" width="51.42578125" style="4" customWidth="1"/>
    <col min="15619" max="15619" width="12.5703125" style="4" customWidth="1"/>
    <col min="15620" max="15620" width="12.140625" style="4" customWidth="1"/>
    <col min="15621" max="15621" width="13.28515625" style="4" customWidth="1"/>
    <col min="15622" max="15622" width="12.85546875" style="4" customWidth="1"/>
    <col min="15623" max="15623" width="12.140625" style="4" customWidth="1"/>
    <col min="15624" max="15872" width="9.140625" style="4"/>
    <col min="15873" max="15873" width="6.42578125" style="4" customWidth="1"/>
    <col min="15874" max="15874" width="51.42578125" style="4" customWidth="1"/>
    <col min="15875" max="15875" width="12.5703125" style="4" customWidth="1"/>
    <col min="15876" max="15876" width="12.140625" style="4" customWidth="1"/>
    <col min="15877" max="15877" width="13.28515625" style="4" customWidth="1"/>
    <col min="15878" max="15878" width="12.85546875" style="4" customWidth="1"/>
    <col min="15879" max="15879" width="12.140625" style="4" customWidth="1"/>
    <col min="15880" max="16128" width="9.140625" style="4"/>
    <col min="16129" max="16129" width="6.42578125" style="4" customWidth="1"/>
    <col min="16130" max="16130" width="51.42578125" style="4" customWidth="1"/>
    <col min="16131" max="16131" width="12.5703125" style="4" customWidth="1"/>
    <col min="16132" max="16132" width="12.140625" style="4" customWidth="1"/>
    <col min="16133" max="16133" width="13.28515625" style="4" customWidth="1"/>
    <col min="16134" max="16134" width="12.85546875" style="4" customWidth="1"/>
    <col min="16135" max="16135" width="12.140625" style="4" customWidth="1"/>
    <col min="16136" max="16384" width="9.140625" style="4"/>
  </cols>
  <sheetData>
    <row r="1" spans="1:7" ht="20.25" customHeight="1" x14ac:dyDescent="0.25">
      <c r="A1" s="1"/>
      <c r="B1" s="2"/>
      <c r="D1" s="3" t="s">
        <v>0</v>
      </c>
      <c r="E1" s="2"/>
      <c r="F1" s="2"/>
      <c r="G1" s="2"/>
    </row>
    <row r="2" spans="1:7" ht="15" customHeight="1" x14ac:dyDescent="0.25">
      <c r="A2" s="2"/>
      <c r="B2" s="2"/>
      <c r="D2" s="2" t="s">
        <v>1</v>
      </c>
      <c r="E2" s="2"/>
      <c r="F2" s="2"/>
      <c r="G2" s="2"/>
    </row>
    <row r="3" spans="1:7" ht="63" customHeight="1" x14ac:dyDescent="0.25">
      <c r="A3" s="2"/>
      <c r="B3" s="2"/>
      <c r="D3" s="522" t="s">
        <v>170</v>
      </c>
      <c r="E3" s="522"/>
      <c r="F3" s="522"/>
      <c r="G3" s="35"/>
    </row>
    <row r="4" spans="1:7" ht="19.5" customHeight="1" x14ac:dyDescent="0.2">
      <c r="A4" s="2"/>
      <c r="B4" s="2"/>
      <c r="D4" s="452" t="s">
        <v>171</v>
      </c>
      <c r="E4" s="2"/>
      <c r="F4" s="2"/>
      <c r="G4" s="2"/>
    </row>
    <row r="5" spans="1:7" ht="20.25" customHeight="1" x14ac:dyDescent="0.25">
      <c r="A5" s="2"/>
      <c r="B5" s="2"/>
      <c r="D5" s="2" t="s">
        <v>172</v>
      </c>
      <c r="E5" s="2"/>
      <c r="F5" s="2"/>
      <c r="G5" s="2"/>
    </row>
    <row r="6" spans="1:7" s="7" customFormat="1" ht="20.25" customHeight="1" x14ac:dyDescent="0.25">
      <c r="A6" s="523" t="s">
        <v>5</v>
      </c>
      <c r="B6" s="523"/>
      <c r="C6" s="523"/>
      <c r="D6" s="523"/>
      <c r="E6" s="523"/>
      <c r="F6" s="523"/>
      <c r="G6" s="523"/>
    </row>
    <row r="7" spans="1:7" ht="14.25" customHeight="1" x14ac:dyDescent="0.25">
      <c r="A7" s="524" t="s">
        <v>73</v>
      </c>
      <c r="B7" s="524"/>
      <c r="C7" s="524"/>
      <c r="D7" s="524"/>
      <c r="E7" s="524"/>
      <c r="F7" s="524"/>
      <c r="G7" s="524"/>
    </row>
    <row r="8" spans="1:7" ht="15.75" customHeight="1" x14ac:dyDescent="0.25">
      <c r="A8" s="524" t="s">
        <v>7</v>
      </c>
      <c r="B8" s="524"/>
      <c r="C8" s="524"/>
      <c r="D8" s="524"/>
      <c r="E8" s="524"/>
      <c r="F8" s="524"/>
      <c r="G8" s="524"/>
    </row>
    <row r="9" spans="1:7" ht="17.25" customHeight="1" x14ac:dyDescent="0.25">
      <c r="A9" s="524" t="s">
        <v>8</v>
      </c>
      <c r="B9" s="524"/>
      <c r="C9" s="524"/>
      <c r="D9" s="524"/>
      <c r="E9" s="524"/>
      <c r="F9" s="524"/>
      <c r="G9" s="524"/>
    </row>
    <row r="10" spans="1:7" ht="17.25" customHeight="1" thickBot="1" x14ac:dyDescent="0.3">
      <c r="A10" s="8"/>
      <c r="B10" s="8"/>
      <c r="C10" s="2"/>
      <c r="D10" s="3"/>
      <c r="E10" s="3" t="s">
        <v>173</v>
      </c>
      <c r="F10" s="2"/>
      <c r="G10" s="2"/>
    </row>
    <row r="11" spans="1:7" ht="69.75" customHeight="1" x14ac:dyDescent="0.25">
      <c r="A11" s="525" t="s">
        <v>10</v>
      </c>
      <c r="B11" s="527" t="s">
        <v>11</v>
      </c>
      <c r="C11" s="516" t="s">
        <v>13</v>
      </c>
      <c r="D11" s="518"/>
      <c r="E11" s="527" t="s">
        <v>14</v>
      </c>
      <c r="F11" s="570" t="s">
        <v>15</v>
      </c>
      <c r="G11" s="571"/>
    </row>
    <row r="12" spans="1:7" s="14" customFormat="1" ht="117" customHeight="1" thickBot="1" x14ac:dyDescent="0.3">
      <c r="A12" s="526"/>
      <c r="B12" s="528"/>
      <c r="C12" s="12" t="s">
        <v>17</v>
      </c>
      <c r="D12" s="13" t="s">
        <v>75</v>
      </c>
      <c r="E12" s="528"/>
      <c r="F12" s="12" t="s">
        <v>17</v>
      </c>
      <c r="G12" s="13" t="s">
        <v>75</v>
      </c>
    </row>
    <row r="13" spans="1:7" s="15" customFormat="1" ht="24.75" customHeight="1" thickBot="1" x14ac:dyDescent="0.3">
      <c r="A13" s="519" t="s">
        <v>174</v>
      </c>
      <c r="B13" s="520"/>
      <c r="C13" s="520"/>
      <c r="D13" s="520"/>
      <c r="E13" s="520"/>
      <c r="F13" s="520"/>
      <c r="G13" s="521"/>
    </row>
    <row r="14" spans="1:7" s="299" customFormat="1" ht="24" customHeight="1" x14ac:dyDescent="0.25">
      <c r="A14" s="453" t="s">
        <v>53</v>
      </c>
      <c r="B14" s="454" t="str">
        <f>'[8]1 Первич прием'!A11</f>
        <v>Первичный прием врача-акушера-гинеколога</v>
      </c>
      <c r="C14" s="455">
        <f>'[8]1 Первич прием'!G27</f>
        <v>16.489999999999998</v>
      </c>
      <c r="D14" s="456" t="s">
        <v>22</v>
      </c>
      <c r="E14" s="457">
        <f>'[8]1 Первич прием'!P32</f>
        <v>1.25</v>
      </c>
      <c r="F14" s="458">
        <f>'[8]1р'!G27</f>
        <v>21.41</v>
      </c>
      <c r="G14" s="456" t="s">
        <v>22</v>
      </c>
    </row>
    <row r="15" spans="1:7" s="299" customFormat="1" ht="24" customHeight="1" x14ac:dyDescent="0.25">
      <c r="A15" s="459" t="s">
        <v>82</v>
      </c>
      <c r="B15" s="460" t="str">
        <f>'[8]2 Повтор. прием'!A11</f>
        <v>Повторный прием врача-акушера-гинеколога</v>
      </c>
      <c r="C15" s="303">
        <f>'[8]2 Повтор. прием'!G27</f>
        <v>10.19</v>
      </c>
      <c r="D15" s="304" t="s">
        <v>22</v>
      </c>
      <c r="E15" s="305">
        <f>'[8]2 Повтор. прием'!P32</f>
        <v>1.25</v>
      </c>
      <c r="F15" s="297">
        <f>'[8]2р'!G27</f>
        <v>14.88</v>
      </c>
      <c r="G15" s="304" t="s">
        <v>22</v>
      </c>
    </row>
    <row r="16" spans="1:7" s="299" customFormat="1" ht="24" customHeight="1" x14ac:dyDescent="0.25">
      <c r="A16" s="461" t="s">
        <v>134</v>
      </c>
      <c r="B16" s="460" t="str">
        <f>'[8]3 Забор мазка'!A11</f>
        <v>Забор мазка на исследование</v>
      </c>
      <c r="C16" s="303">
        <f>'[8]3 Забор мазка'!G27</f>
        <v>1</v>
      </c>
      <c r="D16" s="304" t="s">
        <v>22</v>
      </c>
      <c r="E16" s="305">
        <f>'[8]3 Забор мазка'!P32</f>
        <v>1.74</v>
      </c>
      <c r="F16" s="297">
        <f>'[8]3р'!G27</f>
        <v>2.21</v>
      </c>
      <c r="G16" s="304" t="s">
        <v>22</v>
      </c>
    </row>
    <row r="17" spans="1:14" s="299" customFormat="1" ht="24" customHeight="1" x14ac:dyDescent="0.25">
      <c r="A17" s="459" t="s">
        <v>135</v>
      </c>
      <c r="B17" s="460" t="str">
        <f>'[8]4 Кольпоцитология'!A11</f>
        <v>Кольпоцитология</v>
      </c>
      <c r="C17" s="303">
        <f>'[8]4 Кольпоцитология'!G27</f>
        <v>1</v>
      </c>
      <c r="D17" s="304" t="s">
        <v>22</v>
      </c>
      <c r="E17" s="305">
        <f>'[8]4 Кольпоцитология'!P32</f>
        <v>1.74</v>
      </c>
      <c r="F17" s="297">
        <f>'[8]4р'!G27</f>
        <v>2.21</v>
      </c>
      <c r="G17" s="304" t="s">
        <v>22</v>
      </c>
    </row>
    <row r="18" spans="1:14" s="299" customFormat="1" ht="24" customHeight="1" x14ac:dyDescent="0.25">
      <c r="A18" s="461" t="s">
        <v>175</v>
      </c>
      <c r="B18" s="460" t="str">
        <f>'[8]5 Кольпоскопия простая'!A11</f>
        <v>Кольпоскопия простая</v>
      </c>
      <c r="C18" s="303">
        <f>'[8]5 Кольпоскопия простая'!G27</f>
        <v>10.19</v>
      </c>
      <c r="D18" s="304" t="s">
        <v>22</v>
      </c>
      <c r="E18" s="305">
        <f>'[8]5 Кольпоскопия простая'!P32</f>
        <v>1.28</v>
      </c>
      <c r="F18" s="297">
        <f>'[8]5р'!G27</f>
        <v>14.88</v>
      </c>
      <c r="G18" s="304" t="s">
        <v>22</v>
      </c>
      <c r="L18" s="462"/>
      <c r="M18" s="462"/>
    </row>
    <row r="19" spans="1:14" s="299" customFormat="1" ht="24" customHeight="1" x14ac:dyDescent="0.25">
      <c r="A19" s="459" t="s">
        <v>176</v>
      </c>
      <c r="B19" s="460" t="str">
        <f>'[8]6 Кольпоскопия расшир'!A11</f>
        <v>Кольпоскопия расширенная с цитологией</v>
      </c>
      <c r="C19" s="303">
        <f>'[8]6 Кольпоскопия расшир'!G27</f>
        <v>10.19</v>
      </c>
      <c r="D19" s="304" t="s">
        <v>22</v>
      </c>
      <c r="E19" s="305">
        <f>'[8]6 Кольпоскопия расшир'!P32</f>
        <v>2.0699999999999998</v>
      </c>
      <c r="F19" s="297">
        <f>'[8]6р'!G27</f>
        <v>14.88</v>
      </c>
      <c r="G19" s="304" t="s">
        <v>22</v>
      </c>
    </row>
    <row r="20" spans="1:14" s="299" customFormat="1" ht="24" customHeight="1" x14ac:dyDescent="0.25">
      <c r="A20" s="461" t="s">
        <v>177</v>
      </c>
      <c r="B20" s="460" t="str">
        <f>'[8]7 Ванночка'!A11</f>
        <v xml:space="preserve">Лечебная процедура: 1 ванночка </v>
      </c>
      <c r="C20" s="303">
        <f>'[8]7 Ванночка'!G27</f>
        <v>1.94</v>
      </c>
      <c r="D20" s="304"/>
      <c r="E20" s="305"/>
      <c r="F20" s="297">
        <f>'[8]7 р'!G27</f>
        <v>3.22</v>
      </c>
      <c r="G20" s="304"/>
    </row>
    <row r="21" spans="1:14" s="299" customFormat="1" ht="15.75" x14ac:dyDescent="0.25">
      <c r="A21" s="461"/>
      <c r="B21" s="463" t="str">
        <f>'[8]7 Ванночка'!L30</f>
        <v>Перекись водорода 3%</v>
      </c>
      <c r="C21" s="303"/>
      <c r="D21" s="304" t="s">
        <v>22</v>
      </c>
      <c r="E21" s="305">
        <f>'[8]7 Ванночка'!P30</f>
        <v>1.1399999999999999</v>
      </c>
      <c r="F21" s="297"/>
      <c r="G21" s="304" t="s">
        <v>22</v>
      </c>
    </row>
    <row r="22" spans="1:14" s="299" customFormat="1" ht="15.75" x14ac:dyDescent="0.25">
      <c r="A22" s="461"/>
      <c r="B22" s="463" t="str">
        <f>'[8]7 Ванночка'!L31</f>
        <v xml:space="preserve">Раствор хлоргексидина биглюконат </v>
      </c>
      <c r="C22" s="303"/>
      <c r="D22" s="304" t="s">
        <v>22</v>
      </c>
      <c r="E22" s="305">
        <f>'[8]7 Ванночка'!P31</f>
        <v>1.74</v>
      </c>
      <c r="F22" s="297"/>
      <c r="G22" s="304" t="s">
        <v>22</v>
      </c>
    </row>
    <row r="23" spans="1:14" s="299" customFormat="1" ht="15.75" x14ac:dyDescent="0.25">
      <c r="A23" s="461"/>
      <c r="B23" s="463" t="str">
        <f>'[8]7 Ванночка'!L32</f>
        <v>Раствор спиртовой хлорофиллипта 10 мг/мл</v>
      </c>
      <c r="C23" s="303"/>
      <c r="D23" s="304" t="s">
        <v>22</v>
      </c>
      <c r="E23" s="305">
        <f>'[8]7 Ванночка'!P32</f>
        <v>0.69</v>
      </c>
      <c r="F23" s="297"/>
      <c r="G23" s="304" t="s">
        <v>22</v>
      </c>
    </row>
    <row r="24" spans="1:14" s="299" customFormat="1" ht="30" x14ac:dyDescent="0.25">
      <c r="A24" s="461" t="s">
        <v>178</v>
      </c>
      <c r="B24" s="460" t="str">
        <f>'[8]8-1 Леч тампон лекарств'!A11</f>
        <v>Лечебная процедура: введение лечебных тампонов с лекарственными препаратами</v>
      </c>
      <c r="C24" s="303">
        <f>'[8]8-1 Леч тампон лекарств'!G27</f>
        <v>1.94</v>
      </c>
      <c r="D24" s="304"/>
      <c r="E24" s="305"/>
      <c r="F24" s="297">
        <f>'[8]8-1р'!G27</f>
        <v>3.2</v>
      </c>
      <c r="G24" s="304"/>
    </row>
    <row r="25" spans="1:14" s="299" customFormat="1" ht="15.75" x14ac:dyDescent="0.25">
      <c r="A25" s="461"/>
      <c r="B25" s="463" t="str">
        <f>'[8]8-1 Леч тампон лекарств'!L42</f>
        <v>Мазь Линимент Бальзамический (Вишневского)</v>
      </c>
      <c r="C25" s="303"/>
      <c r="D25" s="304" t="s">
        <v>22</v>
      </c>
      <c r="E25" s="305">
        <f>'[8]8-1 Леч тампон лекарств'!P42</f>
        <v>0.88</v>
      </c>
      <c r="F25" s="297"/>
      <c r="G25" s="304" t="s">
        <v>22</v>
      </c>
      <c r="J25" s="462"/>
      <c r="K25" s="462"/>
      <c r="L25" s="462"/>
      <c r="M25" s="462"/>
      <c r="N25" s="462"/>
    </row>
    <row r="26" spans="1:14" s="299" customFormat="1" ht="15.75" x14ac:dyDescent="0.25">
      <c r="A26" s="461"/>
      <c r="B26" s="463" t="str">
        <f>'[8]8-1 Леч тампон лекарств'!L43</f>
        <v>Мазь Эритромициновая 10000ЕД в 1г</v>
      </c>
      <c r="C26" s="303"/>
      <c r="D26" s="304" t="s">
        <v>22</v>
      </c>
      <c r="E26" s="305">
        <f>'[8]8-1 Леч тампон лекарств'!P43</f>
        <v>0.96</v>
      </c>
      <c r="F26" s="297"/>
      <c r="G26" s="304" t="s">
        <v>22</v>
      </c>
      <c r="J26" s="462"/>
      <c r="K26" s="462"/>
      <c r="L26" s="462"/>
      <c r="M26" s="462"/>
      <c r="N26" s="462"/>
    </row>
    <row r="27" spans="1:14" s="299" customFormat="1" ht="15.75" x14ac:dyDescent="0.25">
      <c r="A27" s="461"/>
      <c r="B27" s="463" t="str">
        <f>'[8]8-1 Леч тампон лекарств'!L44</f>
        <v>Мазь Тетрациклиновая 3%</v>
      </c>
      <c r="C27" s="303"/>
      <c r="D27" s="304" t="s">
        <v>22</v>
      </c>
      <c r="E27" s="305">
        <f>'[8]8-1 Леч тампон лекарств'!P44</f>
        <v>0.8</v>
      </c>
      <c r="F27" s="297"/>
      <c r="G27" s="304" t="s">
        <v>22</v>
      </c>
      <c r="J27" s="462"/>
      <c r="K27" s="462"/>
      <c r="L27" s="462"/>
      <c r="M27" s="462"/>
      <c r="N27" s="462"/>
    </row>
    <row r="28" spans="1:14" s="299" customFormat="1" ht="15.75" x14ac:dyDescent="0.25">
      <c r="A28" s="461"/>
      <c r="B28" s="463" t="str">
        <f>'[8]8-1 Леч тампон лекарств'!L45</f>
        <v>Мазь Клотримазол 1%</v>
      </c>
      <c r="C28" s="303"/>
      <c r="D28" s="304" t="s">
        <v>22</v>
      </c>
      <c r="E28" s="305">
        <f>'[8]8-1 Леч тампон лекарств'!P45</f>
        <v>1.28</v>
      </c>
      <c r="F28" s="297"/>
      <c r="G28" s="304" t="s">
        <v>22</v>
      </c>
      <c r="J28" s="462"/>
      <c r="K28" s="462"/>
      <c r="L28" s="462"/>
      <c r="M28" s="462"/>
      <c r="N28" s="462"/>
    </row>
    <row r="29" spans="1:14" s="299" customFormat="1" ht="15.75" x14ac:dyDescent="0.25">
      <c r="A29" s="461"/>
      <c r="B29" s="463" t="str">
        <f>'[8]8-1 Леч тампон лекарств'!L46</f>
        <v>Мазь Меколь-боримед</v>
      </c>
      <c r="C29" s="303"/>
      <c r="D29" s="304" t="s">
        <v>22</v>
      </c>
      <c r="E29" s="305">
        <f>'[8]8-1 Леч тампон лекарств'!P46</f>
        <v>1.1200000000000001</v>
      </c>
      <c r="F29" s="297"/>
      <c r="G29" s="304" t="s">
        <v>22</v>
      </c>
      <c r="J29" s="462"/>
      <c r="K29" s="462"/>
      <c r="L29" s="462"/>
      <c r="M29" s="462"/>
      <c r="N29" s="462"/>
    </row>
    <row r="30" spans="1:14" s="299" customFormat="1" ht="15.75" x14ac:dyDescent="0.25">
      <c r="A30" s="461"/>
      <c r="B30" s="463" t="str">
        <f>'[8]8-1 Леч тампон лекарств'!L47</f>
        <v>Раствор Димексида</v>
      </c>
      <c r="C30" s="303"/>
      <c r="D30" s="304" t="s">
        <v>22</v>
      </c>
      <c r="E30" s="305">
        <f>'[8]8-1 Леч тампон лекарств'!P47</f>
        <v>0.71</v>
      </c>
      <c r="F30" s="297"/>
      <c r="G30" s="304" t="s">
        <v>22</v>
      </c>
      <c r="J30" s="462"/>
      <c r="K30" s="462"/>
      <c r="L30" s="462"/>
      <c r="M30" s="462"/>
      <c r="N30" s="462"/>
    </row>
    <row r="31" spans="1:14" s="299" customFormat="1" ht="15.75" x14ac:dyDescent="0.25">
      <c r="A31" s="461"/>
      <c r="B31" s="463" t="str">
        <f>'[8]8-1 Леч тампон лекарств'!L48</f>
        <v>Масло Облепиховое</v>
      </c>
      <c r="C31" s="303"/>
      <c r="D31" s="304" t="s">
        <v>22</v>
      </c>
      <c r="E31" s="305">
        <f>'[8]8-1 Леч тампон лекарств'!P48</f>
        <v>0.76</v>
      </c>
      <c r="F31" s="297"/>
      <c r="G31" s="304" t="s">
        <v>22</v>
      </c>
      <c r="J31" s="462"/>
      <c r="K31" s="462"/>
      <c r="L31" s="462"/>
      <c r="M31" s="462"/>
      <c r="N31" s="462"/>
    </row>
    <row r="32" spans="1:14" s="299" customFormat="1" ht="15.75" x14ac:dyDescent="0.25">
      <c r="A32" s="461"/>
      <c r="B32" s="463" t="str">
        <f>'[8]8-1 Леч тампон лекарств'!L49</f>
        <v>Нистатин мазь</v>
      </c>
      <c r="C32" s="303"/>
      <c r="D32" s="304" t="s">
        <v>22</v>
      </c>
      <c r="E32" s="305">
        <f>'[8]8-1 Леч тампон лекарств'!P49</f>
        <v>0.96</v>
      </c>
      <c r="F32" s="297"/>
      <c r="G32" s="304" t="s">
        <v>22</v>
      </c>
      <c r="J32" s="462"/>
      <c r="K32" s="462"/>
      <c r="L32" s="462"/>
      <c r="M32" s="462"/>
      <c r="N32" s="462"/>
    </row>
    <row r="33" spans="1:14" s="299" customFormat="1" ht="15.75" x14ac:dyDescent="0.25">
      <c r="A33" s="461"/>
      <c r="B33" s="463" t="str">
        <f>'[8]8-1 Леч тампон лекарств'!L50</f>
        <v>Метронидазол гель</v>
      </c>
      <c r="C33" s="303"/>
      <c r="D33" s="304" t="s">
        <v>22</v>
      </c>
      <c r="E33" s="305">
        <f>'[8]8-1 Леч тампон лекарств'!P50</f>
        <v>1.36</v>
      </c>
      <c r="F33" s="297"/>
      <c r="G33" s="304" t="s">
        <v>22</v>
      </c>
      <c r="J33" s="462"/>
      <c r="K33" s="462"/>
      <c r="L33" s="462"/>
      <c r="M33" s="462"/>
      <c r="N33" s="462"/>
    </row>
    <row r="34" spans="1:14" s="299" customFormat="1" ht="15.75" x14ac:dyDescent="0.25">
      <c r="A34" s="461"/>
      <c r="B34" s="463" t="str">
        <f>'[8]8-1 Леч тампон лекарств'!L51</f>
        <v>Повидон - йод мазь</v>
      </c>
      <c r="C34" s="303"/>
      <c r="D34" s="304" t="s">
        <v>22</v>
      </c>
      <c r="E34" s="305">
        <f>'[8]8-1 Леч тампон лекарств'!P51</f>
        <v>1.52</v>
      </c>
      <c r="F34" s="297"/>
      <c r="G34" s="304" t="s">
        <v>22</v>
      </c>
      <c r="J34" s="462"/>
      <c r="K34" s="462"/>
      <c r="L34" s="462"/>
      <c r="M34" s="462"/>
      <c r="N34" s="462"/>
    </row>
    <row r="35" spans="1:14" s="299" customFormat="1" ht="15.75" x14ac:dyDescent="0.25">
      <c r="A35" s="461"/>
      <c r="B35" s="463" t="str">
        <f>'[8]8-1 Леч тампон лекарств'!L52</f>
        <v>Гидрокортизон мазь</v>
      </c>
      <c r="C35" s="303"/>
      <c r="D35" s="304" t="s">
        <v>22</v>
      </c>
      <c r="E35" s="305">
        <f>'[8]8-1 Леч тампон лекарств'!P52</f>
        <v>1.28</v>
      </c>
      <c r="F35" s="297"/>
      <c r="G35" s="304" t="s">
        <v>22</v>
      </c>
      <c r="J35" s="462"/>
      <c r="K35" s="462"/>
      <c r="L35" s="462"/>
      <c r="M35" s="462"/>
      <c r="N35" s="462"/>
    </row>
    <row r="36" spans="1:14" s="299" customFormat="1" ht="15.75" x14ac:dyDescent="0.25">
      <c r="A36" s="461"/>
      <c r="B36" s="463" t="str">
        <f>'[8]8-1 Леч тампон лекарств'!L53</f>
        <v>Декспантен мазь</v>
      </c>
      <c r="C36" s="303"/>
      <c r="D36" s="304" t="s">
        <v>22</v>
      </c>
      <c r="E36" s="305">
        <f>'[8]8-1 Леч тампон лекарств'!P53</f>
        <v>2</v>
      </c>
      <c r="F36" s="297"/>
      <c r="G36" s="304" t="s">
        <v>22</v>
      </c>
      <c r="J36" s="462"/>
      <c r="K36" s="462"/>
      <c r="L36" s="462"/>
      <c r="M36" s="462"/>
      <c r="N36" s="462"/>
    </row>
    <row r="37" spans="1:14" s="299" customFormat="1" ht="15.75" x14ac:dyDescent="0.25">
      <c r="A37" s="461"/>
      <c r="B37" s="463" t="str">
        <f>'[8]8-1 Леч тампон лекарств'!L54</f>
        <v>Синтомицин мазь</v>
      </c>
      <c r="C37" s="303"/>
      <c r="D37" s="304" t="s">
        <v>22</v>
      </c>
      <c r="E37" s="305">
        <f>'[8]8-1 Леч тампон лекарств'!P54</f>
        <v>1.04</v>
      </c>
      <c r="F37" s="297"/>
      <c r="G37" s="304" t="s">
        <v>22</v>
      </c>
      <c r="J37" s="462"/>
      <c r="K37" s="462"/>
      <c r="L37" s="462"/>
      <c r="M37" s="462"/>
      <c r="N37" s="462"/>
    </row>
    <row r="38" spans="1:14" s="299" customFormat="1" ht="15.75" x14ac:dyDescent="0.25">
      <c r="A38" s="461"/>
      <c r="B38" s="463" t="str">
        <f>'[8]8-1 Леч тампон лекарств'!L55</f>
        <v>Гентамицин мазь</v>
      </c>
      <c r="C38" s="303"/>
      <c r="D38" s="304" t="s">
        <v>22</v>
      </c>
      <c r="E38" s="305">
        <f>'[8]8-1 Леч тампон лекарств'!P55</f>
        <v>0.88</v>
      </c>
      <c r="F38" s="297"/>
      <c r="G38" s="304" t="s">
        <v>22</v>
      </c>
      <c r="J38" s="462"/>
      <c r="K38" s="462"/>
      <c r="L38" s="462"/>
      <c r="M38" s="462"/>
      <c r="N38" s="462"/>
    </row>
    <row r="39" spans="1:14" s="299" customFormat="1" ht="15.75" x14ac:dyDescent="0.25">
      <c r="A39" s="461"/>
      <c r="B39" s="463" t="str">
        <f>'[8]8-1 Леч тампон лекарств'!L56</f>
        <v xml:space="preserve">Масло персик </v>
      </c>
      <c r="C39" s="303"/>
      <c r="D39" s="304" t="s">
        <v>22</v>
      </c>
      <c r="E39" s="305">
        <f>'[8]8-1 Леч тампон лекарств'!P56</f>
        <v>1.51</v>
      </c>
      <c r="F39" s="297"/>
      <c r="G39" s="304" t="s">
        <v>22</v>
      </c>
      <c r="J39" s="462"/>
      <c r="K39" s="462"/>
      <c r="L39" s="462"/>
      <c r="M39" s="462"/>
      <c r="N39" s="462"/>
    </row>
    <row r="40" spans="1:14" s="299" customFormat="1" ht="15.75" x14ac:dyDescent="0.25">
      <c r="A40" s="461"/>
      <c r="B40" s="463" t="str">
        <f>'[8]8-1 Леч тампон лекарств'!L57</f>
        <v>Септомирин гель</v>
      </c>
      <c r="C40" s="303"/>
      <c r="D40" s="304" t="s">
        <v>22</v>
      </c>
      <c r="E40" s="305">
        <f>'[8]8-1 Леч тампон лекарств'!P57</f>
        <v>1.92</v>
      </c>
      <c r="F40" s="297"/>
      <c r="G40" s="304" t="s">
        <v>22</v>
      </c>
      <c r="J40" s="462"/>
      <c r="K40" s="462"/>
      <c r="L40" s="462"/>
      <c r="M40" s="462"/>
      <c r="N40" s="462"/>
    </row>
    <row r="41" spans="1:14" s="299" customFormat="1" ht="15.75" x14ac:dyDescent="0.25">
      <c r="A41" s="461"/>
      <c r="B41" s="463" t="str">
        <f>'[8]8-1 Леч тампон лекарств'!L58</f>
        <v xml:space="preserve">Хлорофиллипт масл. р-р 20 мг/мл </v>
      </c>
      <c r="C41" s="303"/>
      <c r="D41" s="304" t="s">
        <v>22</v>
      </c>
      <c r="E41" s="305">
        <f>'[8]8-1 Леч тампон лекарств'!P58</f>
        <v>0.91</v>
      </c>
      <c r="F41" s="297"/>
      <c r="G41" s="304" t="s">
        <v>22</v>
      </c>
      <c r="J41" s="462"/>
      <c r="K41" s="462"/>
      <c r="L41" s="462"/>
      <c r="M41" s="462"/>
      <c r="N41" s="462"/>
    </row>
    <row r="42" spans="1:14" s="299" customFormat="1" ht="30.95" customHeight="1" x14ac:dyDescent="0.25">
      <c r="A42" s="459" t="s">
        <v>179</v>
      </c>
      <c r="B42" s="464" t="str">
        <f>'[8]8-2 Леч тампоны с сак гр'!A11</f>
        <v>Лечебная процедура: введение лечебных тампонов с грязью Сакского озера</v>
      </c>
      <c r="C42" s="303">
        <f>'[8]8-2 Леч тампоны с сак гр'!G27</f>
        <v>1.94</v>
      </c>
      <c r="D42" s="304" t="s">
        <v>22</v>
      </c>
      <c r="E42" s="305">
        <f>'[8]8-2 Леч тампоны с сак гр'!P26</f>
        <v>4.76</v>
      </c>
      <c r="F42" s="297">
        <f>'[8]8-2р'!G27</f>
        <v>3.7</v>
      </c>
      <c r="G42" s="304" t="s">
        <v>22</v>
      </c>
    </row>
    <row r="43" spans="1:14" s="299" customFormat="1" ht="30" customHeight="1" x14ac:dyDescent="0.25">
      <c r="A43" s="461" t="s">
        <v>180</v>
      </c>
      <c r="B43" s="460" t="str">
        <f>'[8]9 Орошение влаг мин вод'!A11</f>
        <v>Лечебная процедура: орошение влагалища (минеральной водой)</v>
      </c>
      <c r="C43" s="303">
        <f>'[8]9 Орошение влаг мин вод'!G27</f>
        <v>1.94</v>
      </c>
      <c r="D43" s="304" t="s">
        <v>22</v>
      </c>
      <c r="E43" s="305">
        <f>'[8]9 Орошение влаг мин вод'!P26</f>
        <v>0.72</v>
      </c>
      <c r="F43" s="297">
        <f>'[8]9р'!G27</f>
        <v>3.21</v>
      </c>
      <c r="G43" s="304" t="s">
        <v>22</v>
      </c>
    </row>
    <row r="44" spans="1:14" s="299" customFormat="1" ht="28.5" customHeight="1" x14ac:dyDescent="0.25">
      <c r="A44" s="459" t="s">
        <v>181</v>
      </c>
      <c r="B44" s="460" t="str">
        <f>'[8]10 Массаж гинеколог'!A11</f>
        <v>Гинекологический массаж</v>
      </c>
      <c r="C44" s="303">
        <f>'[8]10 Массаж гинеколог'!G27</f>
        <v>6.62</v>
      </c>
      <c r="D44" s="304" t="s">
        <v>22</v>
      </c>
      <c r="E44" s="305">
        <f>'[8]10 Массаж гинеколог'!P32</f>
        <v>0.42</v>
      </c>
      <c r="F44" s="297">
        <f>'[8]10р'!G27</f>
        <v>11.35</v>
      </c>
      <c r="G44" s="304" t="s">
        <v>22</v>
      </c>
    </row>
    <row r="45" spans="1:14" s="299" customFormat="1" ht="33.75" customHeight="1" x14ac:dyDescent="0.25">
      <c r="A45" s="461" t="s">
        <v>182</v>
      </c>
      <c r="B45" s="460" t="str">
        <f>'[8]11 Введение ВМС'!A11</f>
        <v>Введение внутриматочного средства контрацепции</v>
      </c>
      <c r="C45" s="303">
        <f>'[8]11 Введение ВМС'!G27</f>
        <v>7.83</v>
      </c>
      <c r="D45" s="304" t="s">
        <v>22</v>
      </c>
      <c r="E45" s="305">
        <f>'[8]11 Введение ВМС'!P28</f>
        <v>0.85</v>
      </c>
      <c r="F45" s="369">
        <f>'[8]11р'!G27</f>
        <v>11.32</v>
      </c>
      <c r="G45" s="304" t="s">
        <v>22</v>
      </c>
    </row>
    <row r="46" spans="1:14" s="299" customFormat="1" ht="30" customHeight="1" thickBot="1" x14ac:dyDescent="0.3">
      <c r="A46" s="459" t="s">
        <v>183</v>
      </c>
      <c r="B46" s="460" t="str">
        <f>'[8]12 Удаление ВМС'!A11</f>
        <v>Удаление внутриматочного средства контрацепции</v>
      </c>
      <c r="C46" s="317">
        <f>'[8]12 Удаление ВМС'!G27</f>
        <v>7.83</v>
      </c>
      <c r="D46" s="318" t="s">
        <v>22</v>
      </c>
      <c r="E46" s="319">
        <f>'[8]12 Удаление ВМС'!P27</f>
        <v>0.6</v>
      </c>
      <c r="F46" s="320">
        <f>'[8]12р'!G27</f>
        <v>11.32</v>
      </c>
      <c r="G46" s="318" t="s">
        <v>22</v>
      </c>
    </row>
    <row r="47" spans="1:14" ht="0.75" customHeight="1" thickBot="1" x14ac:dyDescent="0.3">
      <c r="A47" s="465"/>
      <c r="B47" s="466"/>
      <c r="C47" s="43"/>
      <c r="D47" s="43"/>
      <c r="E47" s="43"/>
      <c r="F47" s="43"/>
      <c r="G47" s="43"/>
    </row>
    <row r="48" spans="1:14" ht="4.5" customHeight="1" x14ac:dyDescent="0.25">
      <c r="A48" s="2"/>
      <c r="B48" s="35"/>
      <c r="C48" s="2"/>
      <c r="D48" s="2"/>
      <c r="E48" s="2"/>
      <c r="F48" s="2"/>
      <c r="G48" s="2"/>
    </row>
    <row r="49" spans="1:7" ht="4.5" customHeight="1" x14ac:dyDescent="0.25">
      <c r="A49" s="2"/>
      <c r="B49" s="35"/>
      <c r="C49" s="2"/>
      <c r="D49" s="2"/>
      <c r="E49" s="2"/>
      <c r="F49" s="2"/>
      <c r="G49" s="2"/>
    </row>
    <row r="50" spans="1:7" ht="4.5" customHeight="1" x14ac:dyDescent="0.25">
      <c r="A50" s="2"/>
      <c r="B50" s="35"/>
      <c r="C50" s="2"/>
      <c r="D50" s="2"/>
      <c r="E50" s="2"/>
      <c r="F50" s="2"/>
      <c r="G50" s="2"/>
    </row>
    <row r="51" spans="1:7" ht="21" customHeight="1" x14ac:dyDescent="0.25">
      <c r="A51" s="2"/>
      <c r="B51" s="35"/>
      <c r="C51" s="2"/>
      <c r="D51" s="2"/>
      <c r="E51" s="2"/>
      <c r="F51" s="2"/>
      <c r="G51" s="2"/>
    </row>
    <row r="52" spans="1:7" x14ac:dyDescent="0.25">
      <c r="A52" s="2" t="s">
        <v>87</v>
      </c>
      <c r="B52" s="2"/>
      <c r="C52" s="2"/>
      <c r="D52" s="2"/>
      <c r="F52" s="36" t="s">
        <v>25</v>
      </c>
      <c r="G52" s="2"/>
    </row>
    <row r="53" spans="1:7" ht="4.5" customHeight="1" x14ac:dyDescent="0.25">
      <c r="A53" s="2"/>
      <c r="B53" s="2"/>
      <c r="C53" s="2"/>
      <c r="D53" s="2"/>
      <c r="F53" s="36"/>
      <c r="G53" s="2"/>
    </row>
    <row r="54" spans="1:7" ht="4.5" customHeight="1" x14ac:dyDescent="0.25">
      <c r="A54" s="2"/>
      <c r="B54" s="2"/>
      <c r="C54" s="2"/>
      <c r="D54" s="2"/>
      <c r="F54" s="36"/>
      <c r="G54" s="2"/>
    </row>
    <row r="55" spans="1:7" x14ac:dyDescent="0.25">
      <c r="A55" s="2" t="s">
        <v>26</v>
      </c>
      <c r="B55" s="2"/>
      <c r="C55" s="2"/>
      <c r="D55" s="2"/>
      <c r="F55" s="36" t="s">
        <v>27</v>
      </c>
      <c r="G55" s="2"/>
    </row>
    <row r="56" spans="1:7" x14ac:dyDescent="0.25">
      <c r="A56" s="2"/>
      <c r="B56" s="2"/>
      <c r="C56" s="2"/>
      <c r="D56" s="2"/>
      <c r="F56" s="36"/>
      <c r="G56" s="2"/>
    </row>
    <row r="57" spans="1:7" x14ac:dyDescent="0.25">
      <c r="A57" s="2" t="s">
        <v>184</v>
      </c>
      <c r="B57" s="2"/>
      <c r="C57" s="2"/>
      <c r="D57" s="2"/>
      <c r="F57" s="36" t="s">
        <v>29</v>
      </c>
      <c r="G57" s="2"/>
    </row>
    <row r="58" spans="1:7" x14ac:dyDescent="0.25">
      <c r="A58" s="2"/>
      <c r="B58" s="2"/>
      <c r="C58" s="2"/>
      <c r="D58" s="2"/>
      <c r="F58" s="36"/>
      <c r="G58" s="2"/>
    </row>
    <row r="59" spans="1:7" ht="14.25" customHeight="1" x14ac:dyDescent="0.25">
      <c r="A59" s="2" t="s">
        <v>30</v>
      </c>
      <c r="B59" s="2"/>
      <c r="C59" s="2"/>
      <c r="D59" s="2"/>
      <c r="F59" s="36" t="s">
        <v>31</v>
      </c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ht="17.25" hidden="1" customHeight="1" x14ac:dyDescent="0.25">
      <c r="A61" s="2" t="s">
        <v>32</v>
      </c>
      <c r="B61" s="2"/>
      <c r="C61" s="2"/>
      <c r="D61" s="2"/>
      <c r="E61" s="2"/>
      <c r="F61" s="2"/>
      <c r="G61" s="2"/>
    </row>
    <row r="62" spans="1:7" hidden="1" x14ac:dyDescent="0.25">
      <c r="A62" s="2" t="s">
        <v>33</v>
      </c>
      <c r="B62" s="2"/>
      <c r="C62" s="2"/>
      <c r="D62" s="2"/>
      <c r="E62" s="2"/>
      <c r="F62" s="2"/>
      <c r="G62" s="2"/>
    </row>
    <row r="63" spans="1:7" x14ac:dyDescent="0.25">
      <c r="A63" s="2"/>
      <c r="B63" s="35"/>
      <c r="C63" s="2"/>
      <c r="D63" s="2"/>
      <c r="E63" s="2"/>
      <c r="F63" s="2"/>
      <c r="G63" s="2"/>
    </row>
    <row r="64" spans="1:7" x14ac:dyDescent="0.25">
      <c r="A64" s="2"/>
      <c r="B64" s="35"/>
      <c r="C64" s="2"/>
      <c r="D64" s="2"/>
      <c r="E64" s="2"/>
      <c r="F64" s="2"/>
      <c r="G64" s="2"/>
    </row>
    <row r="65" spans="1:7" x14ac:dyDescent="0.25">
      <c r="A65" s="2"/>
      <c r="B65" s="35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8" spans="1:7" x14ac:dyDescent="0.25">
      <c r="B68" s="15"/>
    </row>
    <row r="69" spans="1:7" x14ac:dyDescent="0.25">
      <c r="B69" s="15"/>
    </row>
    <row r="70" spans="1:7" x14ac:dyDescent="0.25">
      <c r="B70" s="15"/>
    </row>
  </sheetData>
  <mergeCells count="11">
    <mergeCell ref="A13:G13"/>
    <mergeCell ref="D3:F3"/>
    <mergeCell ref="A6:G6"/>
    <mergeCell ref="A7:G7"/>
    <mergeCell ref="A8:G8"/>
    <mergeCell ref="A9:G9"/>
    <mergeCell ref="A11:A12"/>
    <mergeCell ref="B11:B12"/>
    <mergeCell ref="C11:D11"/>
    <mergeCell ref="E11:E12"/>
    <mergeCell ref="F11:G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topLeftCell="A7" workbookViewId="0">
      <selection activeCell="G32" sqref="G32"/>
    </sheetView>
  </sheetViews>
  <sheetFormatPr defaultRowHeight="15" x14ac:dyDescent="0.25"/>
  <cols>
    <col min="2" max="2" width="24.85546875" customWidth="1"/>
    <col min="3" max="3" width="9.28515625" customWidth="1"/>
    <col min="4" max="4" width="20.7109375" customWidth="1"/>
    <col min="5" max="5" width="13.7109375" customWidth="1"/>
    <col min="6" max="6" width="20.7109375" customWidth="1"/>
    <col min="7" max="7" width="13.7109375" customWidth="1"/>
    <col min="258" max="258" width="24.85546875" customWidth="1"/>
    <col min="259" max="259" width="9.28515625" customWidth="1"/>
    <col min="260" max="260" width="20.7109375" customWidth="1"/>
    <col min="261" max="261" width="13.7109375" customWidth="1"/>
    <col min="262" max="262" width="20.7109375" customWidth="1"/>
    <col min="263" max="263" width="13.7109375" customWidth="1"/>
    <col min="514" max="514" width="24.85546875" customWidth="1"/>
    <col min="515" max="515" width="9.28515625" customWidth="1"/>
    <col min="516" max="516" width="20.7109375" customWidth="1"/>
    <col min="517" max="517" width="13.7109375" customWidth="1"/>
    <col min="518" max="518" width="20.7109375" customWidth="1"/>
    <col min="519" max="519" width="13.7109375" customWidth="1"/>
    <col min="770" max="770" width="24.85546875" customWidth="1"/>
    <col min="771" max="771" width="9.28515625" customWidth="1"/>
    <col min="772" max="772" width="20.7109375" customWidth="1"/>
    <col min="773" max="773" width="13.7109375" customWidth="1"/>
    <col min="774" max="774" width="20.7109375" customWidth="1"/>
    <col min="775" max="775" width="13.7109375" customWidth="1"/>
    <col min="1026" max="1026" width="24.85546875" customWidth="1"/>
    <col min="1027" max="1027" width="9.28515625" customWidth="1"/>
    <col min="1028" max="1028" width="20.7109375" customWidth="1"/>
    <col min="1029" max="1029" width="13.7109375" customWidth="1"/>
    <col min="1030" max="1030" width="20.7109375" customWidth="1"/>
    <col min="1031" max="1031" width="13.7109375" customWidth="1"/>
    <col min="1282" max="1282" width="24.85546875" customWidth="1"/>
    <col min="1283" max="1283" width="9.28515625" customWidth="1"/>
    <col min="1284" max="1284" width="20.7109375" customWidth="1"/>
    <col min="1285" max="1285" width="13.7109375" customWidth="1"/>
    <col min="1286" max="1286" width="20.7109375" customWidth="1"/>
    <col min="1287" max="1287" width="13.7109375" customWidth="1"/>
    <col min="1538" max="1538" width="24.85546875" customWidth="1"/>
    <col min="1539" max="1539" width="9.28515625" customWidth="1"/>
    <col min="1540" max="1540" width="20.7109375" customWidth="1"/>
    <col min="1541" max="1541" width="13.7109375" customWidth="1"/>
    <col min="1542" max="1542" width="20.7109375" customWidth="1"/>
    <col min="1543" max="1543" width="13.7109375" customWidth="1"/>
    <col min="1794" max="1794" width="24.85546875" customWidth="1"/>
    <col min="1795" max="1795" width="9.28515625" customWidth="1"/>
    <col min="1796" max="1796" width="20.7109375" customWidth="1"/>
    <col min="1797" max="1797" width="13.7109375" customWidth="1"/>
    <col min="1798" max="1798" width="20.7109375" customWidth="1"/>
    <col min="1799" max="1799" width="13.7109375" customWidth="1"/>
    <col min="2050" max="2050" width="24.85546875" customWidth="1"/>
    <col min="2051" max="2051" width="9.28515625" customWidth="1"/>
    <col min="2052" max="2052" width="20.7109375" customWidth="1"/>
    <col min="2053" max="2053" width="13.7109375" customWidth="1"/>
    <col min="2054" max="2054" width="20.7109375" customWidth="1"/>
    <col min="2055" max="2055" width="13.7109375" customWidth="1"/>
    <col min="2306" max="2306" width="24.85546875" customWidth="1"/>
    <col min="2307" max="2307" width="9.28515625" customWidth="1"/>
    <col min="2308" max="2308" width="20.7109375" customWidth="1"/>
    <col min="2309" max="2309" width="13.7109375" customWidth="1"/>
    <col min="2310" max="2310" width="20.7109375" customWidth="1"/>
    <col min="2311" max="2311" width="13.7109375" customWidth="1"/>
    <col min="2562" max="2562" width="24.85546875" customWidth="1"/>
    <col min="2563" max="2563" width="9.28515625" customWidth="1"/>
    <col min="2564" max="2564" width="20.7109375" customWidth="1"/>
    <col min="2565" max="2565" width="13.7109375" customWidth="1"/>
    <col min="2566" max="2566" width="20.7109375" customWidth="1"/>
    <col min="2567" max="2567" width="13.7109375" customWidth="1"/>
    <col min="2818" max="2818" width="24.85546875" customWidth="1"/>
    <col min="2819" max="2819" width="9.28515625" customWidth="1"/>
    <col min="2820" max="2820" width="20.7109375" customWidth="1"/>
    <col min="2821" max="2821" width="13.7109375" customWidth="1"/>
    <col min="2822" max="2822" width="20.7109375" customWidth="1"/>
    <col min="2823" max="2823" width="13.7109375" customWidth="1"/>
    <col min="3074" max="3074" width="24.85546875" customWidth="1"/>
    <col min="3075" max="3075" width="9.28515625" customWidth="1"/>
    <col min="3076" max="3076" width="20.7109375" customWidth="1"/>
    <col min="3077" max="3077" width="13.7109375" customWidth="1"/>
    <col min="3078" max="3078" width="20.7109375" customWidth="1"/>
    <col min="3079" max="3079" width="13.7109375" customWidth="1"/>
    <col min="3330" max="3330" width="24.85546875" customWidth="1"/>
    <col min="3331" max="3331" width="9.28515625" customWidth="1"/>
    <col min="3332" max="3332" width="20.7109375" customWidth="1"/>
    <col min="3333" max="3333" width="13.7109375" customWidth="1"/>
    <col min="3334" max="3334" width="20.7109375" customWidth="1"/>
    <col min="3335" max="3335" width="13.7109375" customWidth="1"/>
    <col min="3586" max="3586" width="24.85546875" customWidth="1"/>
    <col min="3587" max="3587" width="9.28515625" customWidth="1"/>
    <col min="3588" max="3588" width="20.7109375" customWidth="1"/>
    <col min="3589" max="3589" width="13.7109375" customWidth="1"/>
    <col min="3590" max="3590" width="20.7109375" customWidth="1"/>
    <col min="3591" max="3591" width="13.7109375" customWidth="1"/>
    <col min="3842" max="3842" width="24.85546875" customWidth="1"/>
    <col min="3843" max="3843" width="9.28515625" customWidth="1"/>
    <col min="3844" max="3844" width="20.7109375" customWidth="1"/>
    <col min="3845" max="3845" width="13.7109375" customWidth="1"/>
    <col min="3846" max="3846" width="20.7109375" customWidth="1"/>
    <col min="3847" max="3847" width="13.7109375" customWidth="1"/>
    <col min="4098" max="4098" width="24.85546875" customWidth="1"/>
    <col min="4099" max="4099" width="9.28515625" customWidth="1"/>
    <col min="4100" max="4100" width="20.7109375" customWidth="1"/>
    <col min="4101" max="4101" width="13.7109375" customWidth="1"/>
    <col min="4102" max="4102" width="20.7109375" customWidth="1"/>
    <col min="4103" max="4103" width="13.7109375" customWidth="1"/>
    <col min="4354" max="4354" width="24.85546875" customWidth="1"/>
    <col min="4355" max="4355" width="9.28515625" customWidth="1"/>
    <col min="4356" max="4356" width="20.7109375" customWidth="1"/>
    <col min="4357" max="4357" width="13.7109375" customWidth="1"/>
    <col min="4358" max="4358" width="20.7109375" customWidth="1"/>
    <col min="4359" max="4359" width="13.7109375" customWidth="1"/>
    <col min="4610" max="4610" width="24.85546875" customWidth="1"/>
    <col min="4611" max="4611" width="9.28515625" customWidth="1"/>
    <col min="4612" max="4612" width="20.7109375" customWidth="1"/>
    <col min="4613" max="4613" width="13.7109375" customWidth="1"/>
    <col min="4614" max="4614" width="20.7109375" customWidth="1"/>
    <col min="4615" max="4615" width="13.7109375" customWidth="1"/>
    <col min="4866" max="4866" width="24.85546875" customWidth="1"/>
    <col min="4867" max="4867" width="9.28515625" customWidth="1"/>
    <col min="4868" max="4868" width="20.7109375" customWidth="1"/>
    <col min="4869" max="4869" width="13.7109375" customWidth="1"/>
    <col min="4870" max="4870" width="20.7109375" customWidth="1"/>
    <col min="4871" max="4871" width="13.7109375" customWidth="1"/>
    <col min="5122" max="5122" width="24.85546875" customWidth="1"/>
    <col min="5123" max="5123" width="9.28515625" customWidth="1"/>
    <col min="5124" max="5124" width="20.7109375" customWidth="1"/>
    <col min="5125" max="5125" width="13.7109375" customWidth="1"/>
    <col min="5126" max="5126" width="20.7109375" customWidth="1"/>
    <col min="5127" max="5127" width="13.7109375" customWidth="1"/>
    <col min="5378" max="5378" width="24.85546875" customWidth="1"/>
    <col min="5379" max="5379" width="9.28515625" customWidth="1"/>
    <col min="5380" max="5380" width="20.7109375" customWidth="1"/>
    <col min="5381" max="5381" width="13.7109375" customWidth="1"/>
    <col min="5382" max="5382" width="20.7109375" customWidth="1"/>
    <col min="5383" max="5383" width="13.7109375" customWidth="1"/>
    <col min="5634" max="5634" width="24.85546875" customWidth="1"/>
    <col min="5635" max="5635" width="9.28515625" customWidth="1"/>
    <col min="5636" max="5636" width="20.7109375" customWidth="1"/>
    <col min="5637" max="5637" width="13.7109375" customWidth="1"/>
    <col min="5638" max="5638" width="20.7109375" customWidth="1"/>
    <col min="5639" max="5639" width="13.7109375" customWidth="1"/>
    <col min="5890" max="5890" width="24.85546875" customWidth="1"/>
    <col min="5891" max="5891" width="9.28515625" customWidth="1"/>
    <col min="5892" max="5892" width="20.7109375" customWidth="1"/>
    <col min="5893" max="5893" width="13.7109375" customWidth="1"/>
    <col min="5894" max="5894" width="20.7109375" customWidth="1"/>
    <col min="5895" max="5895" width="13.7109375" customWidth="1"/>
    <col min="6146" max="6146" width="24.85546875" customWidth="1"/>
    <col min="6147" max="6147" width="9.28515625" customWidth="1"/>
    <col min="6148" max="6148" width="20.7109375" customWidth="1"/>
    <col min="6149" max="6149" width="13.7109375" customWidth="1"/>
    <col min="6150" max="6150" width="20.7109375" customWidth="1"/>
    <col min="6151" max="6151" width="13.7109375" customWidth="1"/>
    <col min="6402" max="6402" width="24.85546875" customWidth="1"/>
    <col min="6403" max="6403" width="9.28515625" customWidth="1"/>
    <col min="6404" max="6404" width="20.7109375" customWidth="1"/>
    <col min="6405" max="6405" width="13.7109375" customWidth="1"/>
    <col min="6406" max="6406" width="20.7109375" customWidth="1"/>
    <col min="6407" max="6407" width="13.7109375" customWidth="1"/>
    <col min="6658" max="6658" width="24.85546875" customWidth="1"/>
    <col min="6659" max="6659" width="9.28515625" customWidth="1"/>
    <col min="6660" max="6660" width="20.7109375" customWidth="1"/>
    <col min="6661" max="6661" width="13.7109375" customWidth="1"/>
    <col min="6662" max="6662" width="20.7109375" customWidth="1"/>
    <col min="6663" max="6663" width="13.7109375" customWidth="1"/>
    <col min="6914" max="6914" width="24.85546875" customWidth="1"/>
    <col min="6915" max="6915" width="9.28515625" customWidth="1"/>
    <col min="6916" max="6916" width="20.7109375" customWidth="1"/>
    <col min="6917" max="6917" width="13.7109375" customWidth="1"/>
    <col min="6918" max="6918" width="20.7109375" customWidth="1"/>
    <col min="6919" max="6919" width="13.7109375" customWidth="1"/>
    <col min="7170" max="7170" width="24.85546875" customWidth="1"/>
    <col min="7171" max="7171" width="9.28515625" customWidth="1"/>
    <col min="7172" max="7172" width="20.7109375" customWidth="1"/>
    <col min="7173" max="7173" width="13.7109375" customWidth="1"/>
    <col min="7174" max="7174" width="20.7109375" customWidth="1"/>
    <col min="7175" max="7175" width="13.7109375" customWidth="1"/>
    <col min="7426" max="7426" width="24.85546875" customWidth="1"/>
    <col min="7427" max="7427" width="9.28515625" customWidth="1"/>
    <col min="7428" max="7428" width="20.7109375" customWidth="1"/>
    <col min="7429" max="7429" width="13.7109375" customWidth="1"/>
    <col min="7430" max="7430" width="20.7109375" customWidth="1"/>
    <col min="7431" max="7431" width="13.7109375" customWidth="1"/>
    <col min="7682" max="7682" width="24.85546875" customWidth="1"/>
    <col min="7683" max="7683" width="9.28515625" customWidth="1"/>
    <col min="7684" max="7684" width="20.7109375" customWidth="1"/>
    <col min="7685" max="7685" width="13.7109375" customWidth="1"/>
    <col min="7686" max="7686" width="20.7109375" customWidth="1"/>
    <col min="7687" max="7687" width="13.7109375" customWidth="1"/>
    <col min="7938" max="7938" width="24.85546875" customWidth="1"/>
    <col min="7939" max="7939" width="9.28515625" customWidth="1"/>
    <col min="7940" max="7940" width="20.7109375" customWidth="1"/>
    <col min="7941" max="7941" width="13.7109375" customWidth="1"/>
    <col min="7942" max="7942" width="20.7109375" customWidth="1"/>
    <col min="7943" max="7943" width="13.7109375" customWidth="1"/>
    <col min="8194" max="8194" width="24.85546875" customWidth="1"/>
    <col min="8195" max="8195" width="9.28515625" customWidth="1"/>
    <col min="8196" max="8196" width="20.7109375" customWidth="1"/>
    <col min="8197" max="8197" width="13.7109375" customWidth="1"/>
    <col min="8198" max="8198" width="20.7109375" customWidth="1"/>
    <col min="8199" max="8199" width="13.7109375" customWidth="1"/>
    <col min="8450" max="8450" width="24.85546875" customWidth="1"/>
    <col min="8451" max="8451" width="9.28515625" customWidth="1"/>
    <col min="8452" max="8452" width="20.7109375" customWidth="1"/>
    <col min="8453" max="8453" width="13.7109375" customWidth="1"/>
    <col min="8454" max="8454" width="20.7109375" customWidth="1"/>
    <col min="8455" max="8455" width="13.7109375" customWidth="1"/>
    <col min="8706" max="8706" width="24.85546875" customWidth="1"/>
    <col min="8707" max="8707" width="9.28515625" customWidth="1"/>
    <col min="8708" max="8708" width="20.7109375" customWidth="1"/>
    <col min="8709" max="8709" width="13.7109375" customWidth="1"/>
    <col min="8710" max="8710" width="20.7109375" customWidth="1"/>
    <col min="8711" max="8711" width="13.7109375" customWidth="1"/>
    <col min="8962" max="8962" width="24.85546875" customWidth="1"/>
    <col min="8963" max="8963" width="9.28515625" customWidth="1"/>
    <col min="8964" max="8964" width="20.7109375" customWidth="1"/>
    <col min="8965" max="8965" width="13.7109375" customWidth="1"/>
    <col min="8966" max="8966" width="20.7109375" customWidth="1"/>
    <col min="8967" max="8967" width="13.7109375" customWidth="1"/>
    <col min="9218" max="9218" width="24.85546875" customWidth="1"/>
    <col min="9219" max="9219" width="9.28515625" customWidth="1"/>
    <col min="9220" max="9220" width="20.7109375" customWidth="1"/>
    <col min="9221" max="9221" width="13.7109375" customWidth="1"/>
    <col min="9222" max="9222" width="20.7109375" customWidth="1"/>
    <col min="9223" max="9223" width="13.7109375" customWidth="1"/>
    <col min="9474" max="9474" width="24.85546875" customWidth="1"/>
    <col min="9475" max="9475" width="9.28515625" customWidth="1"/>
    <col min="9476" max="9476" width="20.7109375" customWidth="1"/>
    <col min="9477" max="9477" width="13.7109375" customWidth="1"/>
    <col min="9478" max="9478" width="20.7109375" customWidth="1"/>
    <col min="9479" max="9479" width="13.7109375" customWidth="1"/>
    <col min="9730" max="9730" width="24.85546875" customWidth="1"/>
    <col min="9731" max="9731" width="9.28515625" customWidth="1"/>
    <col min="9732" max="9732" width="20.7109375" customWidth="1"/>
    <col min="9733" max="9733" width="13.7109375" customWidth="1"/>
    <col min="9734" max="9734" width="20.7109375" customWidth="1"/>
    <col min="9735" max="9735" width="13.7109375" customWidth="1"/>
    <col min="9986" max="9986" width="24.85546875" customWidth="1"/>
    <col min="9987" max="9987" width="9.28515625" customWidth="1"/>
    <col min="9988" max="9988" width="20.7109375" customWidth="1"/>
    <col min="9989" max="9989" width="13.7109375" customWidth="1"/>
    <col min="9990" max="9990" width="20.7109375" customWidth="1"/>
    <col min="9991" max="9991" width="13.7109375" customWidth="1"/>
    <col min="10242" max="10242" width="24.85546875" customWidth="1"/>
    <col min="10243" max="10243" width="9.28515625" customWidth="1"/>
    <col min="10244" max="10244" width="20.7109375" customWidth="1"/>
    <col min="10245" max="10245" width="13.7109375" customWidth="1"/>
    <col min="10246" max="10246" width="20.7109375" customWidth="1"/>
    <col min="10247" max="10247" width="13.7109375" customWidth="1"/>
    <col min="10498" max="10498" width="24.85546875" customWidth="1"/>
    <col min="10499" max="10499" width="9.28515625" customWidth="1"/>
    <col min="10500" max="10500" width="20.7109375" customWidth="1"/>
    <col min="10501" max="10501" width="13.7109375" customWidth="1"/>
    <col min="10502" max="10502" width="20.7109375" customWidth="1"/>
    <col min="10503" max="10503" width="13.7109375" customWidth="1"/>
    <col min="10754" max="10754" width="24.85546875" customWidth="1"/>
    <col min="10755" max="10755" width="9.28515625" customWidth="1"/>
    <col min="10756" max="10756" width="20.7109375" customWidth="1"/>
    <col min="10757" max="10757" width="13.7109375" customWidth="1"/>
    <col min="10758" max="10758" width="20.7109375" customWidth="1"/>
    <col min="10759" max="10759" width="13.7109375" customWidth="1"/>
    <col min="11010" max="11010" width="24.85546875" customWidth="1"/>
    <col min="11011" max="11011" width="9.28515625" customWidth="1"/>
    <col min="11012" max="11012" width="20.7109375" customWidth="1"/>
    <col min="11013" max="11013" width="13.7109375" customWidth="1"/>
    <col min="11014" max="11014" width="20.7109375" customWidth="1"/>
    <col min="11015" max="11015" width="13.7109375" customWidth="1"/>
    <col min="11266" max="11266" width="24.85546875" customWidth="1"/>
    <col min="11267" max="11267" width="9.28515625" customWidth="1"/>
    <col min="11268" max="11268" width="20.7109375" customWidth="1"/>
    <col min="11269" max="11269" width="13.7109375" customWidth="1"/>
    <col min="11270" max="11270" width="20.7109375" customWidth="1"/>
    <col min="11271" max="11271" width="13.7109375" customWidth="1"/>
    <col min="11522" max="11522" width="24.85546875" customWidth="1"/>
    <col min="11523" max="11523" width="9.28515625" customWidth="1"/>
    <col min="11524" max="11524" width="20.7109375" customWidth="1"/>
    <col min="11525" max="11525" width="13.7109375" customWidth="1"/>
    <col min="11526" max="11526" width="20.7109375" customWidth="1"/>
    <col min="11527" max="11527" width="13.7109375" customWidth="1"/>
    <col min="11778" max="11778" width="24.85546875" customWidth="1"/>
    <col min="11779" max="11779" width="9.28515625" customWidth="1"/>
    <col min="11780" max="11780" width="20.7109375" customWidth="1"/>
    <col min="11781" max="11781" width="13.7109375" customWidth="1"/>
    <col min="11782" max="11782" width="20.7109375" customWidth="1"/>
    <col min="11783" max="11783" width="13.7109375" customWidth="1"/>
    <col min="12034" max="12034" width="24.85546875" customWidth="1"/>
    <col min="12035" max="12035" width="9.28515625" customWidth="1"/>
    <col min="12036" max="12036" width="20.7109375" customWidth="1"/>
    <col min="12037" max="12037" width="13.7109375" customWidth="1"/>
    <col min="12038" max="12038" width="20.7109375" customWidth="1"/>
    <col min="12039" max="12039" width="13.7109375" customWidth="1"/>
    <col min="12290" max="12290" width="24.85546875" customWidth="1"/>
    <col min="12291" max="12291" width="9.28515625" customWidth="1"/>
    <col min="12292" max="12292" width="20.7109375" customWidth="1"/>
    <col min="12293" max="12293" width="13.7109375" customWidth="1"/>
    <col min="12294" max="12294" width="20.7109375" customWidth="1"/>
    <col min="12295" max="12295" width="13.7109375" customWidth="1"/>
    <col min="12546" max="12546" width="24.85546875" customWidth="1"/>
    <col min="12547" max="12547" width="9.28515625" customWidth="1"/>
    <col min="12548" max="12548" width="20.7109375" customWidth="1"/>
    <col min="12549" max="12549" width="13.7109375" customWidth="1"/>
    <col min="12550" max="12550" width="20.7109375" customWidth="1"/>
    <col min="12551" max="12551" width="13.7109375" customWidth="1"/>
    <col min="12802" max="12802" width="24.85546875" customWidth="1"/>
    <col min="12803" max="12803" width="9.28515625" customWidth="1"/>
    <col min="12804" max="12804" width="20.7109375" customWidth="1"/>
    <col min="12805" max="12805" width="13.7109375" customWidth="1"/>
    <col min="12806" max="12806" width="20.7109375" customWidth="1"/>
    <col min="12807" max="12807" width="13.7109375" customWidth="1"/>
    <col min="13058" max="13058" width="24.85546875" customWidth="1"/>
    <col min="13059" max="13059" width="9.28515625" customWidth="1"/>
    <col min="13060" max="13060" width="20.7109375" customWidth="1"/>
    <col min="13061" max="13061" width="13.7109375" customWidth="1"/>
    <col min="13062" max="13062" width="20.7109375" customWidth="1"/>
    <col min="13063" max="13063" width="13.7109375" customWidth="1"/>
    <col min="13314" max="13314" width="24.85546875" customWidth="1"/>
    <col min="13315" max="13315" width="9.28515625" customWidth="1"/>
    <col min="13316" max="13316" width="20.7109375" customWidth="1"/>
    <col min="13317" max="13317" width="13.7109375" customWidth="1"/>
    <col min="13318" max="13318" width="20.7109375" customWidth="1"/>
    <col min="13319" max="13319" width="13.7109375" customWidth="1"/>
    <col min="13570" max="13570" width="24.85546875" customWidth="1"/>
    <col min="13571" max="13571" width="9.28515625" customWidth="1"/>
    <col min="13572" max="13572" width="20.7109375" customWidth="1"/>
    <col min="13573" max="13573" width="13.7109375" customWidth="1"/>
    <col min="13574" max="13574" width="20.7109375" customWidth="1"/>
    <col min="13575" max="13575" width="13.7109375" customWidth="1"/>
    <col min="13826" max="13826" width="24.85546875" customWidth="1"/>
    <col min="13827" max="13827" width="9.28515625" customWidth="1"/>
    <col min="13828" max="13828" width="20.7109375" customWidth="1"/>
    <col min="13829" max="13829" width="13.7109375" customWidth="1"/>
    <col min="13830" max="13830" width="20.7109375" customWidth="1"/>
    <col min="13831" max="13831" width="13.7109375" customWidth="1"/>
    <col min="14082" max="14082" width="24.85546875" customWidth="1"/>
    <col min="14083" max="14083" width="9.28515625" customWidth="1"/>
    <col min="14084" max="14084" width="20.7109375" customWidth="1"/>
    <col min="14085" max="14085" width="13.7109375" customWidth="1"/>
    <col min="14086" max="14086" width="20.7109375" customWidth="1"/>
    <col min="14087" max="14087" width="13.7109375" customWidth="1"/>
    <col min="14338" max="14338" width="24.85546875" customWidth="1"/>
    <col min="14339" max="14339" width="9.28515625" customWidth="1"/>
    <col min="14340" max="14340" width="20.7109375" customWidth="1"/>
    <col min="14341" max="14341" width="13.7109375" customWidth="1"/>
    <col min="14342" max="14342" width="20.7109375" customWidth="1"/>
    <col min="14343" max="14343" width="13.7109375" customWidth="1"/>
    <col min="14594" max="14594" width="24.85546875" customWidth="1"/>
    <col min="14595" max="14595" width="9.28515625" customWidth="1"/>
    <col min="14596" max="14596" width="20.7109375" customWidth="1"/>
    <col min="14597" max="14597" width="13.7109375" customWidth="1"/>
    <col min="14598" max="14598" width="20.7109375" customWidth="1"/>
    <col min="14599" max="14599" width="13.7109375" customWidth="1"/>
    <col min="14850" max="14850" width="24.85546875" customWidth="1"/>
    <col min="14851" max="14851" width="9.28515625" customWidth="1"/>
    <col min="14852" max="14852" width="20.7109375" customWidth="1"/>
    <col min="14853" max="14853" width="13.7109375" customWidth="1"/>
    <col min="14854" max="14854" width="20.7109375" customWidth="1"/>
    <col min="14855" max="14855" width="13.7109375" customWidth="1"/>
    <col min="15106" max="15106" width="24.85546875" customWidth="1"/>
    <col min="15107" max="15107" width="9.28515625" customWidth="1"/>
    <col min="15108" max="15108" width="20.7109375" customWidth="1"/>
    <col min="15109" max="15109" width="13.7109375" customWidth="1"/>
    <col min="15110" max="15110" width="20.7109375" customWidth="1"/>
    <col min="15111" max="15111" width="13.7109375" customWidth="1"/>
    <col min="15362" max="15362" width="24.85546875" customWidth="1"/>
    <col min="15363" max="15363" width="9.28515625" customWidth="1"/>
    <col min="15364" max="15364" width="20.7109375" customWidth="1"/>
    <col min="15365" max="15365" width="13.7109375" customWidth="1"/>
    <col min="15366" max="15366" width="20.7109375" customWidth="1"/>
    <col min="15367" max="15367" width="13.7109375" customWidth="1"/>
    <col min="15618" max="15618" width="24.85546875" customWidth="1"/>
    <col min="15619" max="15619" width="9.28515625" customWidth="1"/>
    <col min="15620" max="15620" width="20.7109375" customWidth="1"/>
    <col min="15621" max="15621" width="13.7109375" customWidth="1"/>
    <col min="15622" max="15622" width="20.7109375" customWidth="1"/>
    <col min="15623" max="15623" width="13.7109375" customWidth="1"/>
    <col min="15874" max="15874" width="24.85546875" customWidth="1"/>
    <col min="15875" max="15875" width="9.28515625" customWidth="1"/>
    <col min="15876" max="15876" width="20.7109375" customWidth="1"/>
    <col min="15877" max="15877" width="13.7109375" customWidth="1"/>
    <col min="15878" max="15878" width="20.7109375" customWidth="1"/>
    <col min="15879" max="15879" width="13.7109375" customWidth="1"/>
    <col min="16130" max="16130" width="24.85546875" customWidth="1"/>
    <col min="16131" max="16131" width="9.28515625" customWidth="1"/>
    <col min="16132" max="16132" width="20.7109375" customWidth="1"/>
    <col min="16133" max="16133" width="13.7109375" customWidth="1"/>
    <col min="16134" max="16134" width="20.7109375" customWidth="1"/>
    <col min="16135" max="16135" width="13.7109375" customWidth="1"/>
  </cols>
  <sheetData>
    <row r="1" spans="1:7" s="4" customFormat="1" ht="15.75" x14ac:dyDescent="0.25">
      <c r="A1" s="37"/>
      <c r="E1" s="280" t="s">
        <v>0</v>
      </c>
    </row>
    <row r="2" spans="1:7" s="4" customFormat="1" x14ac:dyDescent="0.25">
      <c r="E2" s="4" t="s">
        <v>185</v>
      </c>
    </row>
    <row r="3" spans="1:7" s="4" customFormat="1" x14ac:dyDescent="0.25">
      <c r="E3" s="544" t="s">
        <v>70</v>
      </c>
      <c r="F3" s="544"/>
      <c r="G3" s="15"/>
    </row>
    <row r="4" spans="1:7" s="4" customFormat="1" x14ac:dyDescent="0.25">
      <c r="E4" s="4" t="s">
        <v>186</v>
      </c>
    </row>
    <row r="5" spans="1:7" s="4" customFormat="1" x14ac:dyDescent="0.25">
      <c r="E5" s="4" t="s">
        <v>187</v>
      </c>
    </row>
    <row r="6" spans="1:7" s="4" customFormat="1" x14ac:dyDescent="0.25">
      <c r="C6" s="38"/>
    </row>
    <row r="7" spans="1:7" s="7" customFormat="1" ht="15.75" x14ac:dyDescent="0.25">
      <c r="A7" s="545" t="s">
        <v>188</v>
      </c>
      <c r="B7" s="545"/>
      <c r="C7" s="545"/>
      <c r="D7" s="545"/>
      <c r="E7" s="545"/>
      <c r="F7" s="545"/>
      <c r="G7" s="545"/>
    </row>
    <row r="8" spans="1:7" s="4" customFormat="1" ht="15.75" x14ac:dyDescent="0.25">
      <c r="A8" s="546" t="s">
        <v>189</v>
      </c>
      <c r="B8" s="546"/>
      <c r="C8" s="546"/>
      <c r="D8" s="546"/>
      <c r="E8" s="546"/>
      <c r="F8" s="546"/>
      <c r="G8" s="546"/>
    </row>
    <row r="9" spans="1:7" s="4" customFormat="1" x14ac:dyDescent="0.25">
      <c r="A9" s="546" t="s">
        <v>8</v>
      </c>
      <c r="B9" s="546"/>
      <c r="C9" s="546"/>
      <c r="D9" s="546"/>
      <c r="E9" s="546"/>
      <c r="F9" s="546"/>
      <c r="G9" s="546"/>
    </row>
    <row r="10" spans="1:7" s="4" customFormat="1" ht="16.5" thickBot="1" x14ac:dyDescent="0.3">
      <c r="A10" s="387"/>
      <c r="B10" s="387"/>
      <c r="C10" s="387"/>
      <c r="F10" s="3" t="s">
        <v>190</v>
      </c>
    </row>
    <row r="11" spans="1:7" s="4" customFormat="1" x14ac:dyDescent="0.25">
      <c r="A11" s="539" t="s">
        <v>10</v>
      </c>
      <c r="B11" s="573" t="s">
        <v>11</v>
      </c>
      <c r="C11" s="575" t="s">
        <v>12</v>
      </c>
      <c r="D11" s="553" t="s">
        <v>13</v>
      </c>
      <c r="E11" s="554"/>
      <c r="F11" s="577" t="s">
        <v>15</v>
      </c>
      <c r="G11" s="554"/>
    </row>
    <row r="12" spans="1:7" s="14" customFormat="1" ht="45.75" thickBot="1" x14ac:dyDescent="0.3">
      <c r="A12" s="572"/>
      <c r="B12" s="574"/>
      <c r="C12" s="576"/>
      <c r="D12" s="467" t="s">
        <v>17</v>
      </c>
      <c r="E12" s="468" t="s">
        <v>18</v>
      </c>
      <c r="F12" s="469" t="s">
        <v>17</v>
      </c>
      <c r="G12" s="468" t="s">
        <v>18</v>
      </c>
    </row>
    <row r="13" spans="1:7" s="4" customFormat="1" ht="31.5" x14ac:dyDescent="0.25">
      <c r="A13" s="121" t="s">
        <v>77</v>
      </c>
      <c r="B13" s="470" t="str">
        <f>'[9]1 Прокат лыж'!A9</f>
        <v>Прокат 1 пары лыж на 1 час</v>
      </c>
      <c r="C13" s="471" t="str">
        <f>'[9]Уровень цен'!C8</f>
        <v>1 пара на 1 час</v>
      </c>
      <c r="D13" s="472">
        <f>'[9]1 Прокат лыж'!G33</f>
        <v>1.6</v>
      </c>
      <c r="E13" s="473">
        <f>'[9]1 Прокат лыж'!G32</f>
        <v>0.27</v>
      </c>
      <c r="F13" s="474">
        <f>'[9]1 р'!G33</f>
        <v>2.6</v>
      </c>
      <c r="G13" s="473">
        <f>'[9]1 р'!G32</f>
        <v>0.43</v>
      </c>
    </row>
    <row r="14" spans="1:7" s="4" customFormat="1" ht="31.5" x14ac:dyDescent="0.25">
      <c r="A14" s="95" t="s">
        <v>23</v>
      </c>
      <c r="B14" s="475" t="str">
        <f>'[10]Прейскурант '!$B$13</f>
        <v>Прокат электрочайника</v>
      </c>
      <c r="C14" s="476" t="str">
        <f>'[10]Прейскурант '!$C$13</f>
        <v xml:space="preserve"> 1 сутки</v>
      </c>
      <c r="D14" s="397">
        <f>'[10]Прейскурант '!$F$13</f>
        <v>1.4</v>
      </c>
      <c r="E14" s="477">
        <f>'[10]Прейскурант '!$G$13</f>
        <v>0.23</v>
      </c>
      <c r="F14" s="394">
        <f>'[10]Прейскурант '!$F$13</f>
        <v>1.4</v>
      </c>
      <c r="G14" s="477">
        <f>'[10]Прейскурант '!$G$13</f>
        <v>0.23</v>
      </c>
    </row>
    <row r="15" spans="1:7" s="4" customFormat="1" ht="15.75" x14ac:dyDescent="0.25">
      <c r="A15" s="95" t="s">
        <v>55</v>
      </c>
      <c r="B15" s="475" t="str">
        <f>[11]Прейскурант!$B$13</f>
        <v>Прокат бильярда</v>
      </c>
      <c r="C15" s="476" t="str">
        <f>[11]Прейскурант!$C$13</f>
        <v xml:space="preserve"> 1 час</v>
      </c>
      <c r="D15" s="397">
        <f>[11]Прейскурант!$F$13</f>
        <v>3.6</v>
      </c>
      <c r="E15" s="477">
        <f>[11]Прейскурант!$G$13</f>
        <v>0.6</v>
      </c>
      <c r="F15" s="394">
        <f>[11]Прейскурант!$F$13</f>
        <v>3.6</v>
      </c>
      <c r="G15" s="477">
        <f>[11]Прейскурант!$G$13</f>
        <v>0.6</v>
      </c>
    </row>
    <row r="16" spans="1:7" s="4" customFormat="1" ht="48" thickBot="1" x14ac:dyDescent="0.3">
      <c r="A16" s="478" t="s">
        <v>63</v>
      </c>
      <c r="B16" s="479" t="str">
        <f>[11]Прейскурант!$B$14</f>
        <v>Прокат настольного тенниса</v>
      </c>
      <c r="C16" s="480" t="str">
        <f>[11]Прейскурант!$C$14</f>
        <v xml:space="preserve"> 1 час</v>
      </c>
      <c r="D16" s="198">
        <f>[11]Прейскурант!$F$14</f>
        <v>2.2000000000000002</v>
      </c>
      <c r="E16" s="481">
        <f>[11]Прейскурант!$G$14</f>
        <v>0.37</v>
      </c>
      <c r="F16" s="482">
        <f>[11]Прейскурант!$F$14</f>
        <v>2.2000000000000002</v>
      </c>
      <c r="G16" s="481">
        <f>[11]Прейскурант!$G$14</f>
        <v>0.37</v>
      </c>
    </row>
    <row r="19" spans="1:6" x14ac:dyDescent="0.25">
      <c r="A19" s="483" t="s">
        <v>191</v>
      </c>
      <c r="B19" s="483"/>
      <c r="C19" s="483"/>
      <c r="D19" s="483"/>
      <c r="E19" s="483"/>
      <c r="F19" s="484" t="s">
        <v>192</v>
      </c>
    </row>
    <row r="20" spans="1:6" x14ac:dyDescent="0.25">
      <c r="A20" s="483"/>
      <c r="B20" s="483"/>
      <c r="C20" s="483"/>
      <c r="D20" s="483"/>
      <c r="E20" s="483"/>
      <c r="F20" s="484"/>
    </row>
    <row r="21" spans="1:6" x14ac:dyDescent="0.25">
      <c r="A21" s="483" t="s">
        <v>193</v>
      </c>
      <c r="B21" s="483"/>
      <c r="C21" s="483"/>
      <c r="D21" s="483"/>
      <c r="E21" s="483"/>
      <c r="F21" s="484" t="s">
        <v>194</v>
      </c>
    </row>
    <row r="22" spans="1:6" x14ac:dyDescent="0.25">
      <c r="A22" s="483"/>
      <c r="B22" s="483"/>
      <c r="C22" s="483"/>
      <c r="D22" s="483"/>
      <c r="E22" s="483"/>
      <c r="F22" s="484"/>
    </row>
    <row r="23" spans="1:6" s="483" customFormat="1" ht="14.25" x14ac:dyDescent="0.25">
      <c r="A23" s="483" t="s">
        <v>30</v>
      </c>
      <c r="F23" s="484" t="s">
        <v>31</v>
      </c>
    </row>
    <row r="24" spans="1:6" s="483" customFormat="1" ht="14.25" x14ac:dyDescent="0.25"/>
    <row r="25" spans="1:6" s="483" customFormat="1" ht="14.25" x14ac:dyDescent="0.25">
      <c r="A25" s="483" t="s">
        <v>32</v>
      </c>
    </row>
    <row r="26" spans="1:6" s="483" customFormat="1" ht="14.25" x14ac:dyDescent="0.25"/>
    <row r="27" spans="1:6" s="483" customFormat="1" ht="14.25" x14ac:dyDescent="0.25">
      <c r="A27" s="483" t="s">
        <v>195</v>
      </c>
      <c r="F27" s="485" t="s">
        <v>196</v>
      </c>
    </row>
    <row r="28" spans="1:6" s="483" customFormat="1" ht="14.25" hidden="1" x14ac:dyDescent="0.25">
      <c r="A28" s="483" t="s">
        <v>88</v>
      </c>
    </row>
    <row r="29" spans="1:6" s="483" customFormat="1" ht="14.25" hidden="1" x14ac:dyDescent="0.25">
      <c r="A29" s="483" t="s">
        <v>32</v>
      </c>
    </row>
    <row r="30" spans="1:6" s="483" customFormat="1" ht="14.25" hidden="1" x14ac:dyDescent="0.25">
      <c r="A30" s="483" t="s">
        <v>33</v>
      </c>
    </row>
  </sheetData>
  <mergeCells count="9">
    <mergeCell ref="E3:F3"/>
    <mergeCell ref="A7:G7"/>
    <mergeCell ref="A8:G8"/>
    <mergeCell ref="A9:G9"/>
    <mergeCell ref="A11:A12"/>
    <mergeCell ref="B11:B12"/>
    <mergeCell ref="C11:C12"/>
    <mergeCell ref="D11:E11"/>
    <mergeCell ref="F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ЛФК</vt:lpstr>
      <vt:lpstr>лабораторная</vt:lpstr>
      <vt:lpstr>врачи</vt:lpstr>
      <vt:lpstr>манипуляции</vt:lpstr>
      <vt:lpstr>фиточай</vt:lpstr>
      <vt:lpstr>массаж</vt:lpstr>
      <vt:lpstr>физиотерапия</vt:lpstr>
      <vt:lpstr>гинекология</vt:lpstr>
      <vt:lpstr>прокат</vt:lpstr>
      <vt:lpstr>бассейн</vt:lpstr>
      <vt:lpstr>стирка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2020-04-03T11:39:19Z</dcterms:modified>
</cp:coreProperties>
</file>